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10236" tabRatio="861" firstSheet="4" activeTab="18"/>
  </bookViews>
  <sheets>
    <sheet name="Samenvatting jul-dec2003" sheetId="1" r:id="rId1"/>
    <sheet name="Samenvatting 2004" sheetId="2" r:id="rId2"/>
    <sheet name="Samenvatting 2005-2006" sheetId="3" r:id="rId3"/>
    <sheet name="Samenvatting 2007-2012" sheetId="4" r:id="rId4"/>
    <sheet name="Samenvatting2013" sheetId="5" r:id="rId5"/>
    <sheet name="Samenvatting2014" sheetId="6" r:id="rId6"/>
    <sheet name="Samenvattig2015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'Apr'!$L$8</definedName>
    <definedName name="CIVH_Aug">'Aug'!$L$8</definedName>
    <definedName name="CIVH_Dec">'Dec'!$L$8</definedName>
    <definedName name="CIVH_feb">'feb'!$L$8</definedName>
    <definedName name="CIVH_jan">'jan'!$L$8</definedName>
    <definedName name="CIVH_Jul">'Jul'!$L$8</definedName>
    <definedName name="CIVH_Jun">'Jun'!$L$8</definedName>
    <definedName name="CIVH_Juni">'Jun'!$L$8</definedName>
    <definedName name="CIVH_maart">'maart'!$L$8</definedName>
    <definedName name="CIVH_Mei">'Mei'!$L$8</definedName>
    <definedName name="CIVH_Nov">'Nov'!$L$8</definedName>
    <definedName name="CIVH_Okt">'Okt'!$L$8</definedName>
    <definedName name="CIVH_Sep">'Sep'!$L$8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'Apr'!$J$8</definedName>
    <definedName name="DEN_Aug">'Aug'!$J$8</definedName>
    <definedName name="DEN_Dec">'Dec'!$J$8</definedName>
    <definedName name="DEN_juli">'Jul'!$J$8</definedName>
    <definedName name="den_juni">'Jun'!$J$8</definedName>
    <definedName name="DEN_maart">'maart'!$J$8</definedName>
    <definedName name="DEN_mei">'Mei'!$J$8</definedName>
    <definedName name="DEN_nov">'Nov'!$J$8</definedName>
    <definedName name="DEN_oct">'Okt'!$J$8</definedName>
    <definedName name="DEN_Sep">'Sep'!$J$8</definedName>
    <definedName name="feb_25R">'feb'!$E$8</definedName>
    <definedName name="HEAug">'Aug'!$K$8</definedName>
    <definedName name="HEL_april">'Apr'!$K$8</definedName>
    <definedName name="HEL_Dec">'Dec'!$K$8</definedName>
    <definedName name="HEL_juli">'Jul'!$K$8</definedName>
    <definedName name="hel_juni">'Jun'!$K$8</definedName>
    <definedName name="HEL_maart">'maart'!$K$8</definedName>
    <definedName name="Hel_mei">'Mei'!$K$8</definedName>
    <definedName name="HEL_nov">'Nov'!$K$8</definedName>
    <definedName name="HEL_oct">'Okt'!$K$8</definedName>
    <definedName name="HEL_Sep">'Sep'!$K$8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'jan'!$H$8</definedName>
    <definedName name="NIK_april">'Apr'!$I$8</definedName>
    <definedName name="NIK_Aug">'Aug'!$I$8</definedName>
    <definedName name="NIK_Dec">'Dec'!$I$8</definedName>
    <definedName name="NIK_juli">'Jul'!$I$8</definedName>
    <definedName name="NIK_juni">'Jun'!$I$8</definedName>
    <definedName name="NIK_maart">'maart'!$I$8</definedName>
    <definedName name="NIK_mei">'Mei'!$I$8</definedName>
    <definedName name="NIK_nov">'Nov'!$I$8</definedName>
    <definedName name="NIK_oct">'Okt'!$I$8</definedName>
    <definedName name="NIK_Sep">'Sep'!$I$8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'jan'!$P$8</definedName>
    <definedName name="Totaal_07L_februari">'feb'!$R$8</definedName>
    <definedName name="Totaal_07L_januari">'jan'!$R$8</definedName>
    <definedName name="Totaal_07R_februari">'feb'!$Q$8</definedName>
    <definedName name="Totaal_07R_januari">'jan'!$Q$8</definedName>
    <definedName name="Totaal_20_februari">'feb'!$D$8</definedName>
    <definedName name="Totaal_20_januari">'jan'!$D$8</definedName>
    <definedName name="Totaal_25L_februari">'feb'!$O$8</definedName>
    <definedName name="Totaal_25L_januari">'jan'!$O$8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'feb'!$J$8</definedName>
    <definedName name="Totaal_DEN_januari">'jan'!$J$8</definedName>
    <definedName name="Totaal_HEL_februari">'feb'!$K$8</definedName>
    <definedName name="Totaal_HEL_januari">'jan'!$K$8</definedName>
    <definedName name="Totaal_HUL_februari">'feb'!$M$8</definedName>
    <definedName name="Totaal_HUL_januari">'jan'!$M$8</definedName>
    <definedName name="Totaal_Meise">'jan'!$H$8</definedName>
    <definedName name="Totaal_Meise_Apr">'Apr'!$H$8</definedName>
    <definedName name="Totaal_Meise_Aug">'Aug'!$H$8</definedName>
    <definedName name="Totaal_Meise_Dec">'Dec'!$H$8</definedName>
    <definedName name="Totaal_Meise_feb">'feb'!$H$8</definedName>
    <definedName name="Totaal_Meise_jan">'jan'!$H$8</definedName>
    <definedName name="Totaal_Meise_Jul">'Jul'!$H$8</definedName>
    <definedName name="Totaal_Meise_Jun">'Jun'!$H$8</definedName>
    <definedName name="Totaal_Meise_maart">'maart'!$H$8</definedName>
    <definedName name="Totaal_Meise_Mei">'Mei'!$H$8</definedName>
    <definedName name="Totaal_Meise_Nov">'Nov'!$H$8</definedName>
    <definedName name="Totaal_Meise_Okt">'Okt'!$H$8</definedName>
    <definedName name="Totaal_Meise_Sep">'Sep'!$H$8</definedName>
    <definedName name="Totaal_NIK_februari">'feb'!$I$8</definedName>
    <definedName name="Totaal_NIK_januari">'jan'!$I$8</definedName>
    <definedName name="Totaal_other_februari">'feb'!$N$8</definedName>
    <definedName name="Totaal_other_januari">'jan'!$N$8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<sst xmlns="http://schemas.openxmlformats.org/spreadsheetml/2006/main" count="1466" uniqueCount="464">
  <si>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</si>
  <si>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</si>
  <si>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</si>
  <si>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</si>
  <si>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</si>
  <si>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</si>
  <si>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</si>
  <si>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</si>
  <si>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</si>
  <si>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</si>
  <si>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</si>
  <si>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</si>
  <si>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</si>
  <si>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</si>
  <si>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</si>
  <si>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</si>
  <si>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</si>
  <si>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</si>
  <si>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</si>
  <si>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</si>
  <si>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</si>
  <si>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</si>
  <si>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</si>
  <si>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</si>
  <si>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</si>
  <si>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</si>
  <si>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</si>
  <si>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</si>
  <si>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</si>
  <si>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</si>
  <si>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</si>
  <si>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</si>
  <si>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</si>
  <si>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</si>
  <si>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</si>
  <si>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</si>
  <si>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</si>
  <si>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</si>
  <si>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</si>
  <si>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</si>
  <si>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</si>
  <si>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</si>
  <si>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</si>
  <si>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</si>
  <si>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</si>
  <si>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</si>
  <si>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</si>
  <si>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</si>
  <si>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</si>
  <si>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</si>
  <si>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</si>
  <si>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</si>
  <si>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</si>
  <si>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</si>
  <si>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</si>
  <si>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</si>
  <si>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</si>
  <si>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</si>
  <si>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</si>
  <si>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</si>
  <si>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</si>
  <si>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</si>
  <si>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</si>
  <si>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</si>
  <si>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</si>
  <si>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</si>
  <si>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</si>
  <si>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</si>
  <si>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</si>
  <si>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</si>
  <si>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</si>
  <si>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</si>
  <si>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</si>
  <si>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</si>
  <si>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</si>
  <si>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</si>
  <si>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</si>
  <si>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</si>
  <si>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</si>
  <si>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Zuid-Oost (HUL-Y)</t>
  </si>
  <si>
    <t>Zuid-Oost (HUL-KAN)</t>
  </si>
  <si>
    <t>Nachtvluchten Brussel Nationaal januari 2015</t>
  </si>
  <si>
    <t>Nachtvluchten Brussel Nationaal februari 2015</t>
  </si>
  <si>
    <t>Nachtvluchten Brussel Nationaal Mei 2015</t>
  </si>
  <si>
    <t>Nachtvluchten Brussel Nationaal Juni 2015</t>
  </si>
  <si>
    <t>Nachtvluchten Brussel Nationaal Juli 2015</t>
  </si>
  <si>
    <t>Nachtvluchten Brussel Nationaal Augustus 2015</t>
  </si>
  <si>
    <t>Nachtvluchten Brussel Nationaal Oktober 2015</t>
  </si>
  <si>
    <t>Nachtvluchten Brussel Nationaal September 2015</t>
  </si>
  <si>
    <t>Nachtvluchten Brussel Nationaal november 2015</t>
  </si>
  <si>
    <t>Nachtvluchten Brussel Nationaal december 2015</t>
  </si>
  <si>
    <t>31/01-01/02/2015</t>
  </si>
  <si>
    <t>Z-Z</t>
  </si>
  <si>
    <t>30-31/01/2015</t>
  </si>
  <si>
    <t>V-Z</t>
  </si>
  <si>
    <t>29-30/01/2015</t>
  </si>
  <si>
    <t>D-V</t>
  </si>
  <si>
    <t>28-29/01/2015</t>
  </si>
  <si>
    <t>W-D</t>
  </si>
  <si>
    <t>27-28/02/2015</t>
  </si>
  <si>
    <t>D-W</t>
  </si>
  <si>
    <t>26-27/01/2015</t>
  </si>
  <si>
    <t>M-D</t>
  </si>
  <si>
    <t>25-26/01/2015</t>
  </si>
  <si>
    <t>Z-M</t>
  </si>
  <si>
    <t>24-25/01/2015</t>
  </si>
  <si>
    <t>23-24/01/2015</t>
  </si>
  <si>
    <t>22-23/01/2014</t>
  </si>
  <si>
    <t>21-22/01/2015</t>
  </si>
  <si>
    <t>20-21/01/2015</t>
  </si>
  <si>
    <t>19-20/01/2015</t>
  </si>
  <si>
    <t>18-19/01/2015</t>
  </si>
  <si>
    <t>17-18/01/2015</t>
  </si>
  <si>
    <t>16-17/1/2015</t>
  </si>
  <si>
    <t>15-16/01/2015</t>
  </si>
  <si>
    <t>14-15/01/2015</t>
  </si>
  <si>
    <t>13-14/01/2015</t>
  </si>
  <si>
    <t>12-13/01/2015</t>
  </si>
  <si>
    <t>11-12/01/2015</t>
  </si>
  <si>
    <t>10-11/01/2015</t>
  </si>
  <si>
    <t>09-10/01/2015</t>
  </si>
  <si>
    <t>08-09/01/2015</t>
  </si>
  <si>
    <t>07-08/01/2015</t>
  </si>
  <si>
    <t>06-07/01/2015</t>
  </si>
  <si>
    <t>05-06/01/2015</t>
  </si>
  <si>
    <t>04-05/01/2015</t>
  </si>
  <si>
    <t>03-04/01/2015</t>
  </si>
  <si>
    <t>02-03/01/2015</t>
  </si>
  <si>
    <t>01-02/01/2015</t>
  </si>
  <si>
    <t>06-07/02/2015</t>
  </si>
  <si>
    <t>05-06/02/2015</t>
  </si>
  <si>
    <t>04-05/02/2014</t>
  </si>
  <si>
    <t>03-04/02/2015</t>
  </si>
  <si>
    <t>02-03/02/2015</t>
  </si>
  <si>
    <t>01-02/02/2015</t>
  </si>
  <si>
    <t>07-08/02/2015</t>
  </si>
  <si>
    <t>08-09/02/2015</t>
  </si>
  <si>
    <t>09-10/02/2015</t>
  </si>
  <si>
    <t>10-11/02/2015</t>
  </si>
  <si>
    <t>11-12/02/2014</t>
  </si>
  <si>
    <t>12-13/02/2015</t>
  </si>
  <si>
    <t>13-14/02/2015</t>
  </si>
  <si>
    <t>14-15/02/2015</t>
  </si>
  <si>
    <t>15-16/02/2015</t>
  </si>
  <si>
    <t>16-17/02/2015</t>
  </si>
  <si>
    <t>17-18/02/2015</t>
  </si>
  <si>
    <t>18-19/02/2015</t>
  </si>
  <si>
    <t>19-20/02/2015</t>
  </si>
  <si>
    <t>20-21/02/2015</t>
  </si>
  <si>
    <t>21-22/02/2015</t>
  </si>
  <si>
    <t>23-24/02/2015</t>
  </si>
  <si>
    <t>22-23/02/2015</t>
  </si>
  <si>
    <t>24-25/02/2015</t>
  </si>
  <si>
    <t>25-26/02/2015</t>
  </si>
  <si>
    <t>26-27/02/2015</t>
  </si>
  <si>
    <t>28/02-01/03/2015</t>
  </si>
  <si>
    <t>06-07/03/2015</t>
  </si>
  <si>
    <t>05-06/03/2015</t>
  </si>
  <si>
    <t>04-05/03/2015</t>
  </si>
  <si>
    <t>03-04/03/2015</t>
  </si>
  <si>
    <t>02-03/03/2015</t>
  </si>
  <si>
    <t>01-02/03/2015</t>
  </si>
  <si>
    <t>07-08/03/2015</t>
  </si>
  <si>
    <t>08-09/03/2015</t>
  </si>
  <si>
    <t>09-10/03/2015</t>
  </si>
  <si>
    <t>10-11/03/2015</t>
  </si>
  <si>
    <t>11-12/03/2015</t>
  </si>
  <si>
    <t>12-13/03/2015</t>
  </si>
  <si>
    <t>13-14/03/2015</t>
  </si>
  <si>
    <t>14-15/03/2015</t>
  </si>
  <si>
    <t>15-16/03/2015</t>
  </si>
  <si>
    <t>16-17/03/2015</t>
  </si>
  <si>
    <t>17-18/03/2015</t>
  </si>
  <si>
    <t>18-19/03/2015</t>
  </si>
  <si>
    <t>19-20/03/2015</t>
  </si>
  <si>
    <t>20-21/03/2015</t>
  </si>
  <si>
    <t>21-22/03/2015</t>
  </si>
  <si>
    <t>22-23/03/2015</t>
  </si>
  <si>
    <t>23-24/03/2015</t>
  </si>
  <si>
    <t>25-26/03/2015</t>
  </si>
  <si>
    <t>26-27/03/2015</t>
  </si>
  <si>
    <t>27-28/03/2015</t>
  </si>
  <si>
    <t>28-29/03/2015</t>
  </si>
  <si>
    <t>30-31/03/2015</t>
  </si>
  <si>
    <t>29-30/03/2015</t>
  </si>
  <si>
    <t>31/03-01/04/2015</t>
  </si>
  <si>
    <t>03-04/04/2015</t>
  </si>
  <si>
    <t>02-03/04/2015</t>
  </si>
  <si>
    <t>01-02/04/2015</t>
  </si>
  <si>
    <t>04-05/04/2015</t>
  </si>
  <si>
    <t>05-06/04/2015</t>
  </si>
  <si>
    <t>06-07/04/2015</t>
  </si>
  <si>
    <t>07-08/04/2015</t>
  </si>
  <si>
    <t>08-09/04/2015</t>
  </si>
  <si>
    <t>09-10/04/2015</t>
  </si>
  <si>
    <t>10-11/04/2015</t>
  </si>
  <si>
    <t>11-12/04/2015</t>
  </si>
  <si>
    <t>12-13/04/2015</t>
  </si>
  <si>
    <t>13-14/04/2015</t>
  </si>
  <si>
    <t>14-15/04/2015</t>
  </si>
  <si>
    <t>15-16/04/2015</t>
  </si>
  <si>
    <t>16-17/04/2015</t>
  </si>
  <si>
    <t>17-18/04/2015</t>
  </si>
  <si>
    <t>18-19/04/2015</t>
  </si>
  <si>
    <t>19-20/04/2015</t>
  </si>
  <si>
    <t>20-21/04/2015</t>
  </si>
  <si>
    <t>21-22/04/2015</t>
  </si>
  <si>
    <t>22-23/04/2015</t>
  </si>
  <si>
    <t>23-24/04/2015</t>
  </si>
  <si>
    <t>24-25/04/2015</t>
  </si>
  <si>
    <t>25-26/04/2015</t>
  </si>
  <si>
    <t>26-27/04/2015</t>
  </si>
  <si>
    <t>27-28/04/2015</t>
  </si>
  <si>
    <t>28-29/04/2015</t>
  </si>
  <si>
    <t>29-30/04/2015</t>
  </si>
  <si>
    <t>30/04-01/05/2015</t>
  </si>
  <si>
    <t>08-09/05/2015</t>
  </si>
  <si>
    <t>07-08/05/2015</t>
  </si>
  <si>
    <t>06-07/05/2015</t>
  </si>
  <si>
    <t>05-06/05/2015</t>
  </si>
  <si>
    <t>04-05/05/2015</t>
  </si>
  <si>
    <t>03/04/05/2015</t>
  </si>
  <si>
    <t>02-03/05/2015</t>
  </si>
  <si>
    <t>01-03/05/2015</t>
  </si>
  <si>
    <t>09-10/05/2015</t>
  </si>
  <si>
    <t>10-11/05/2015</t>
  </si>
  <si>
    <t>11-12/05/2015</t>
  </si>
  <si>
    <t>12-13/05/2015</t>
  </si>
  <si>
    <t>13-14/05/2015</t>
  </si>
  <si>
    <t>14-15/05/2015</t>
  </si>
  <si>
    <t>15-16/05/2015</t>
  </si>
  <si>
    <t>16-17/05/2015</t>
  </si>
  <si>
    <t>17-18/05/2015</t>
  </si>
  <si>
    <t>18-19/05/2015</t>
  </si>
  <si>
    <t>19-20/05/2015</t>
  </si>
  <si>
    <t>20-21/05/2015</t>
  </si>
  <si>
    <t>21-22/05/2015</t>
  </si>
  <si>
    <t>22-23/05/2015</t>
  </si>
  <si>
    <t>23-24/05/2015</t>
  </si>
  <si>
    <t>24-25/05/2014</t>
  </si>
  <si>
    <t>25-26/05/2015</t>
  </si>
  <si>
    <t>26-27/05/2015</t>
  </si>
  <si>
    <t>27-28/05/2015</t>
  </si>
  <si>
    <t>28-29/05/2015</t>
  </si>
  <si>
    <t>29-30/05/2015</t>
  </si>
  <si>
    <t>30-31/05/2015</t>
  </si>
  <si>
    <t>31/05-01/06/2015</t>
  </si>
  <si>
    <t>05-06/06/2015</t>
  </si>
  <si>
    <t>04-05/06/2015</t>
  </si>
  <si>
    <t>03-04/06/2015</t>
  </si>
  <si>
    <t>02-03/06/2015</t>
  </si>
  <si>
    <t>01-02/06/2015</t>
  </si>
  <si>
    <t>06-07/06/2015</t>
  </si>
  <si>
    <t>07-08/06/2015</t>
  </si>
  <si>
    <t>08-09/06/2015</t>
  </si>
  <si>
    <t>09-10/06/2015</t>
  </si>
  <si>
    <t>10-11/06/2015</t>
  </si>
  <si>
    <t>11-12/06/2015</t>
  </si>
  <si>
    <t>12-13/06/2015</t>
  </si>
  <si>
    <t>13-14/06/2015</t>
  </si>
  <si>
    <t>14-15/06/2015</t>
  </si>
  <si>
    <t>15-16/06/2015</t>
  </si>
  <si>
    <t>16-17/06/2015</t>
  </si>
  <si>
    <t>17-18/06/2015</t>
  </si>
  <si>
    <t>18-19/06/2015</t>
  </si>
  <si>
    <t>19-20/06/2015</t>
  </si>
  <si>
    <t>20-21/06/2015</t>
  </si>
  <si>
    <t>21-22/06/2015</t>
  </si>
  <si>
    <t>23-24/06/2015</t>
  </si>
  <si>
    <t>24-25/06/2015</t>
  </si>
  <si>
    <t>25-26/06/2015</t>
  </si>
  <si>
    <t>22-23/06/2015</t>
  </si>
  <si>
    <t>26-27/06/2015</t>
  </si>
  <si>
    <t>27-28/06/2015</t>
  </si>
  <si>
    <t>28-29/06/2015</t>
  </si>
  <si>
    <t>29-30/06/2015</t>
  </si>
  <si>
    <t>30/06-01/07/2015</t>
  </si>
  <si>
    <t>03-04/07/2015</t>
  </si>
  <si>
    <t>02-03/07/2015</t>
  </si>
  <si>
    <t>01-02/07/2015</t>
  </si>
  <si>
    <t>04-05/07/2015</t>
  </si>
  <si>
    <t>05-06/07/2015</t>
  </si>
  <si>
    <t>06-07/07/2015</t>
  </si>
  <si>
    <t>07-08/07/2015</t>
  </si>
  <si>
    <t>08-09/07/2015</t>
  </si>
  <si>
    <t>09-10/07/2015</t>
  </si>
  <si>
    <t>10-11/07/2015</t>
  </si>
  <si>
    <t>11-12/07/2015</t>
  </si>
  <si>
    <t>12-13/07/2015</t>
  </si>
  <si>
    <t>13-14/07/2015</t>
  </si>
  <si>
    <t>14-15/07/2015</t>
  </si>
  <si>
    <t>15-16/07/2015</t>
  </si>
  <si>
    <t>16-17/07/2015</t>
  </si>
  <si>
    <t>17-18/07/2015</t>
  </si>
  <si>
    <t>18-19/07/2015</t>
  </si>
  <si>
    <t>19-20/07/2015</t>
  </si>
  <si>
    <t>20-21/07/2015</t>
  </si>
  <si>
    <t>21-22/07/2015</t>
  </si>
  <si>
    <t>22-23/07/2015</t>
  </si>
  <si>
    <t>23-24/07/2015</t>
  </si>
  <si>
    <t>24-25/07/2015</t>
  </si>
  <si>
    <t>25-26/07/2015</t>
  </si>
  <si>
    <t>26-27/07/2015</t>
  </si>
  <si>
    <t>27-28/07/2015</t>
  </si>
  <si>
    <t>28-29/07/2015</t>
  </si>
  <si>
    <t>29-30/07/2015</t>
  </si>
  <si>
    <t>30-31/07/2015</t>
  </si>
  <si>
    <t>31/07-01/08/2015</t>
  </si>
  <si>
    <t>07-08/08/2015</t>
  </si>
  <si>
    <t>06-07/08/2015</t>
  </si>
  <si>
    <t>05-06/08/2015</t>
  </si>
  <si>
    <t>04-05/08/2015</t>
  </si>
  <si>
    <t>03-04/08/2015</t>
  </si>
  <si>
    <t>02-03/08/2015</t>
  </si>
  <si>
    <t>01-02/08/2015</t>
  </si>
  <si>
    <t>08-09/08/2015</t>
  </si>
  <si>
    <t>09-10/08/2015</t>
  </si>
  <si>
    <t>10-11/08/2015</t>
  </si>
  <si>
    <t>11-12/08/2015</t>
  </si>
  <si>
    <t>12-13/08/2015</t>
  </si>
  <si>
    <t>13-14/08/2015</t>
  </si>
  <si>
    <t>14-15/08/2015</t>
  </si>
  <si>
    <t>15-16/08/2015</t>
  </si>
  <si>
    <t>16-17/08/2015</t>
  </si>
  <si>
    <t>17-18/08/2015</t>
  </si>
  <si>
    <t>18-19/08/2015</t>
  </si>
  <si>
    <t>19-20/08/2015</t>
  </si>
  <si>
    <t>20-21/08/2015</t>
  </si>
  <si>
    <t>21-22/08/2015</t>
  </si>
  <si>
    <t>22-23/08/2015</t>
  </si>
  <si>
    <t>23-24/08/2015</t>
  </si>
  <si>
    <t>24-25/08/2015</t>
  </si>
  <si>
    <t>25-26/08/2015</t>
  </si>
  <si>
    <t>26-27/08/2015</t>
  </si>
  <si>
    <t>27-28/08/2015</t>
  </si>
  <si>
    <t>28-29/08/2015</t>
  </si>
  <si>
    <t>29-30/08/215</t>
  </si>
  <si>
    <t>30-31/08/2015</t>
  </si>
  <si>
    <t>31/08-01/09/2015</t>
  </si>
  <si>
    <t>04-05/09/2014</t>
  </si>
  <si>
    <t>03-04/09/2015</t>
  </si>
  <si>
    <t>02-03/09/2015</t>
  </si>
  <si>
    <t>01-02/09/2015</t>
  </si>
  <si>
    <t>05-06/09/2015</t>
  </si>
  <si>
    <t>06-07/09/2015</t>
  </si>
  <si>
    <t>09-10/09/2015</t>
  </si>
  <si>
    <t>10-11/09/2015</t>
  </si>
  <si>
    <t>11-12/09/2015</t>
  </si>
  <si>
    <t>07-08/09/2015</t>
  </si>
  <si>
    <t>08-09/09/2015</t>
  </si>
  <si>
    <t>12-13/09/2015</t>
  </si>
  <si>
    <t>13-14/09/2015</t>
  </si>
  <si>
    <t>14-15/09/2015</t>
  </si>
  <si>
    <t>15-16/09/2015</t>
  </si>
  <si>
    <t>16-17/09/2015</t>
  </si>
  <si>
    <t>17-18/09/2015</t>
  </si>
  <si>
    <t>18-19/09/2015</t>
  </si>
  <si>
    <t>19-20/09/2015</t>
  </si>
  <si>
    <t>20-21/09/2015</t>
  </si>
  <si>
    <t>21-22/09/2015</t>
  </si>
  <si>
    <t>22-23/09/2015</t>
  </si>
  <si>
    <t>23-24/09/2015</t>
  </si>
  <si>
    <t>24-25/09/2015</t>
  </si>
  <si>
    <t>25-26/09/2015</t>
  </si>
  <si>
    <t>26-27/09/2015</t>
  </si>
  <si>
    <t>27-28/09/2015</t>
  </si>
  <si>
    <t>28-29/09/2015</t>
  </si>
  <si>
    <t>29-30/09/2015</t>
  </si>
  <si>
    <t>30/09-01/10/2015</t>
  </si>
  <si>
    <t>09-10/10/2015</t>
  </si>
  <si>
    <t>08-09/10/2015</t>
  </si>
  <si>
    <t>07-08/10/2015</t>
  </si>
  <si>
    <t>06-07/10/2015</t>
  </si>
  <si>
    <t>05-06/10/2015</t>
  </si>
  <si>
    <t>03-04/10/2015</t>
  </si>
  <si>
    <t>02-03/10/2015</t>
  </si>
  <si>
    <t>01-02/10/215</t>
  </si>
  <si>
    <t>10-11/10/2015</t>
  </si>
  <si>
    <t>11-12/10/2015</t>
  </si>
  <si>
    <t>12-13/10/2015</t>
  </si>
  <si>
    <t>13-14/10/2015</t>
  </si>
  <si>
    <t>14-15/10/2015</t>
  </si>
  <si>
    <t>15-16/10/2015</t>
  </si>
  <si>
    <t>16-17/10/2015</t>
  </si>
  <si>
    <t>17-18/10/2015</t>
  </si>
  <si>
    <t>18-19/10/2015</t>
  </si>
  <si>
    <t>19-20/10/2015</t>
  </si>
  <si>
    <t>20-21/10/2015</t>
  </si>
  <si>
    <t>21-22/10/2015</t>
  </si>
  <si>
    <t>22-23/10/2015</t>
  </si>
  <si>
    <t>23-24/10/2015</t>
  </si>
  <si>
    <t>24-25/10/2015</t>
  </si>
  <si>
    <t>25-26/10/2015</t>
  </si>
  <si>
    <t>26-27/10/2015</t>
  </si>
  <si>
    <t>27-28/10/2015</t>
  </si>
  <si>
    <t>28-29/10/2015</t>
  </si>
  <si>
    <t>29-30/10/2015</t>
  </si>
  <si>
    <t>30-31/10/2015</t>
  </si>
  <si>
    <t>31/10-01/11/2015</t>
  </si>
  <si>
    <t>06-07/11/2015</t>
  </si>
  <si>
    <t>05-06/11/2015</t>
  </si>
  <si>
    <t>04-05/11/2015</t>
  </si>
  <si>
    <t>03-04/11/2015</t>
  </si>
  <si>
    <t>02-03/11/2015</t>
  </si>
  <si>
    <t>01-02/11/2015</t>
  </si>
  <si>
    <t>07-08/11/2015</t>
  </si>
  <si>
    <t>08-09/11/2015</t>
  </si>
  <si>
    <t>09-10/11/2015</t>
  </si>
  <si>
    <t>10-11/11/2015</t>
  </si>
  <si>
    <t>11-12/11/2015</t>
  </si>
  <si>
    <t>12-13/11/2015</t>
  </si>
  <si>
    <t>13-14/11/2015</t>
  </si>
  <si>
    <t>14-15/11/2015</t>
  </si>
  <si>
    <t>15-16/11/2015</t>
  </si>
  <si>
    <t>16-17/11/2015</t>
  </si>
  <si>
    <t>17-18/11/2015</t>
  </si>
  <si>
    <t>18-19/11/2015</t>
  </si>
  <si>
    <t>19-20/11/2015</t>
  </si>
  <si>
    <t>20-21/11/2015</t>
  </si>
  <si>
    <t>21-22/11/2015</t>
  </si>
  <si>
    <t>22-23/11/2015</t>
  </si>
  <si>
    <t>23-24/11/2015</t>
  </si>
  <si>
    <t>24-25/11/2015</t>
  </si>
  <si>
    <t>25-26/11/2015</t>
  </si>
  <si>
    <t>26-27/11/2015</t>
  </si>
  <si>
    <t>27-28/11/2015</t>
  </si>
  <si>
    <t>28-29/11/2015</t>
  </si>
  <si>
    <t>29-30/11/2015</t>
  </si>
  <si>
    <t>30/11-01/12/2015</t>
  </si>
  <si>
    <t>04-05/12/2015</t>
  </si>
  <si>
    <t>03-04/12/2015</t>
  </si>
  <si>
    <t>02-03/12/2015</t>
  </si>
  <si>
    <t>01-02/12/2015</t>
  </si>
  <si>
    <t>Nachtvluchten Brussel Nationaal 2015</t>
  </si>
  <si>
    <t>05-06/12/2015</t>
  </si>
  <si>
    <t>06-07/12/2015</t>
  </si>
  <si>
    <t>07-08/12/2015</t>
  </si>
  <si>
    <t>08-09/12/2015</t>
  </si>
  <si>
    <t>09-102/12/015</t>
  </si>
  <si>
    <t>10-11/12/2015</t>
  </si>
  <si>
    <t>11-12/12/2015</t>
  </si>
  <si>
    <t>Zuid-Oost (HUL-Z)</t>
  </si>
  <si>
    <t>12-13/12/2015</t>
  </si>
  <si>
    <t>13-14/12/2015</t>
  </si>
  <si>
    <t>14-15/12/2015</t>
  </si>
  <si>
    <t>15-16/12/2015</t>
  </si>
  <si>
    <t>16-17/12/2015</t>
  </si>
  <si>
    <t>17-18/12/2015</t>
  </si>
  <si>
    <t>18-19/12/2015</t>
  </si>
  <si>
    <t>19-20/12/2015</t>
  </si>
  <si>
    <t>20-21/12/2015</t>
  </si>
  <si>
    <t>21-22/12/2015</t>
  </si>
  <si>
    <t>22-23/12/2016</t>
  </si>
  <si>
    <t>23-24/12/2015</t>
  </si>
  <si>
    <t>24-25/12/2015</t>
  </si>
  <si>
    <t>25-26/12/2015</t>
  </si>
  <si>
    <t>26-27/12/2015</t>
  </si>
  <si>
    <t>27-28/12/2015</t>
  </si>
  <si>
    <t>28-29/12/2015</t>
  </si>
  <si>
    <t>29-30/12/2015</t>
  </si>
  <si>
    <t>30-31/12/2015</t>
  </si>
  <si>
    <t>31/12-01/01/2016</t>
  </si>
  <si>
    <t>Nachtvluchten Brussel Nationaal April 2015</t>
  </si>
  <si>
    <t>Nachtvluchten Brussel Nationaal maart 2015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</si>
</sst>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1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1" fontId="15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16" fontId="1" fillId="0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97" fontId="0" fillId="0" borderId="0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1" fontId="12" fillId="0" borderId="2" xfId="0" applyNumberFormat="1" applyFont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16" fontId="12" fillId="0" borderId="2" xfId="0" applyNumberFormat="1" applyFont="1" applyFill="1" applyBorder="1" applyAlignment="1">
      <alignment horizontal="center" wrapText="1"/>
    </xf>
    <xf numFmtId="14" fontId="12" fillId="0" borderId="2" xfId="0" applyNumberFormat="1" applyFont="1" applyFill="1" applyBorder="1" applyAlignment="1">
      <alignment horizontal="center" wrapText="1"/>
    </xf>
    <xf numFmtId="1" fontId="18" fillId="0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19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32</v>
      </c>
      <c r="C4" s="51"/>
      <c r="D4" s="46" t="s">
        <v>21</v>
      </c>
      <c r="E4" s="17"/>
      <c r="F4" s="18"/>
      <c r="G4" s="19" t="s">
        <v>23</v>
      </c>
      <c r="H4" s="20"/>
      <c r="I4" s="19"/>
      <c r="J4" s="20"/>
      <c r="K4" s="20"/>
      <c r="L4" s="21"/>
      <c r="M4" s="84" t="s">
        <v>26</v>
      </c>
      <c r="N4" s="85" t="s">
        <v>22</v>
      </c>
      <c r="O4" s="86" t="s">
        <v>25</v>
      </c>
      <c r="P4" s="87" t="s">
        <v>24</v>
      </c>
      <c r="Q4" s="50"/>
    </row>
    <row r="5" spans="1:17" ht="28.5" customHeight="1" thickBot="1" thickTop="1">
      <c r="A5" s="243" t="s">
        <v>35</v>
      </c>
      <c r="B5" s="244"/>
      <c r="C5" s="245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44"/>
      <c r="B6" s="244"/>
      <c r="C6" s="245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3.75" thickBot="1" thickTop="1">
      <c r="A7" s="53"/>
      <c r="B7" s="79" t="s">
        <v>10</v>
      </c>
      <c r="C7" s="82" t="s">
        <v>1</v>
      </c>
      <c r="D7" s="46" t="s">
        <v>20</v>
      </c>
      <c r="E7" s="23"/>
      <c r="F7" s="31" t="s">
        <v>13</v>
      </c>
      <c r="G7" s="41"/>
      <c r="H7" s="55" t="s">
        <v>11</v>
      </c>
      <c r="I7" s="55" t="s">
        <v>12</v>
      </c>
      <c r="J7" s="55" t="s">
        <v>14</v>
      </c>
      <c r="K7" s="55" t="s">
        <v>15</v>
      </c>
      <c r="L7" s="56" t="s">
        <v>16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29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28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31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30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26" customWidth="1"/>
    <col min="20" max="20" width="4.421875" style="0" customWidth="1"/>
  </cols>
  <sheetData>
    <row r="1" spans="1:18" ht="32.25" customHeight="1" thickBot="1">
      <c r="A1" s="247" t="s">
        <v>35</v>
      </c>
      <c r="B1" s="248"/>
      <c r="C1" s="54"/>
      <c r="D1" s="54" t="s">
        <v>463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8"/>
      <c r="B2" s="248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8"/>
      <c r="B3" s="248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8"/>
      <c r="B4" s="248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56</v>
      </c>
      <c r="R4" s="87" t="s">
        <v>56</v>
      </c>
    </row>
    <row r="5" spans="1:19" ht="28.5" customHeight="1" thickBot="1">
      <c r="A5" s="248"/>
      <c r="B5" s="248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141" t="s">
        <v>57</v>
      </c>
      <c r="R5" s="142" t="s">
        <v>58</v>
      </c>
      <c r="S5" s="165"/>
    </row>
    <row r="6" spans="1:19" ht="28.5" customHeight="1" thickBot="1" thickTop="1">
      <c r="A6" s="248"/>
      <c r="B6" s="248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4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T7" s="144" t="s">
        <v>59</v>
      </c>
    </row>
    <row r="8" spans="1:21" ht="14.25" thickBot="1" thickTop="1">
      <c r="A8" s="90" t="s">
        <v>0</v>
      </c>
      <c r="B8" s="7">
        <f aca="true" t="shared" si="0" ref="B8:R8">SUM(B12:B43)</f>
        <v>1118</v>
      </c>
      <c r="C8" s="7">
        <f t="shared" si="0"/>
        <v>372</v>
      </c>
      <c r="D8" s="47">
        <f t="shared" si="0"/>
        <v>98</v>
      </c>
      <c r="E8" s="32">
        <f t="shared" si="0"/>
        <v>254</v>
      </c>
      <c r="F8" s="35">
        <f t="shared" si="0"/>
        <v>110</v>
      </c>
      <c r="G8" s="35">
        <f>SUM(G12:G43)</f>
        <v>42</v>
      </c>
      <c r="H8" s="38">
        <f t="shared" si="0"/>
        <v>102</v>
      </c>
      <c r="I8" s="42">
        <f t="shared" si="0"/>
        <v>47</v>
      </c>
      <c r="J8" s="42">
        <f t="shared" si="0"/>
        <v>24</v>
      </c>
      <c r="K8" s="42">
        <f t="shared" si="0"/>
        <v>24</v>
      </c>
      <c r="L8" s="42">
        <f>SUM(L12:L43)</f>
        <v>0</v>
      </c>
      <c r="M8" s="42">
        <f>SUM(M12:M43)</f>
        <v>3</v>
      </c>
      <c r="N8" s="42">
        <f t="shared" si="0"/>
        <v>5</v>
      </c>
      <c r="O8" s="42">
        <f t="shared" si="0"/>
        <v>6</v>
      </c>
      <c r="P8" s="42">
        <f t="shared" si="0"/>
        <v>0</v>
      </c>
      <c r="Q8" s="42">
        <f t="shared" si="0"/>
        <v>6</v>
      </c>
      <c r="R8" s="42">
        <f t="shared" si="0"/>
        <v>8</v>
      </c>
      <c r="T8" s="139" t="s">
        <v>55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0.26344086021505375</v>
      </c>
      <c r="E9" s="33">
        <f t="shared" si="1"/>
        <v>0.6827956989247311</v>
      </c>
      <c r="F9" s="36">
        <f t="shared" si="1"/>
        <v>0.2956989247311828</v>
      </c>
      <c r="G9" s="36">
        <f t="shared" si="1"/>
        <v>0.11290322580645161</v>
      </c>
      <c r="H9" s="39">
        <f t="shared" si="1"/>
        <v>0.27419354838709675</v>
      </c>
      <c r="I9" s="43">
        <f t="shared" si="1"/>
        <v>0.12634408602150538</v>
      </c>
      <c r="J9" s="43">
        <f t="shared" si="1"/>
        <v>0.06451612903225806</v>
      </c>
      <c r="K9" s="43">
        <f t="shared" si="1"/>
        <v>0.06451612903225806</v>
      </c>
      <c r="L9" s="43">
        <f t="shared" si="1"/>
        <v>0</v>
      </c>
      <c r="M9" s="43">
        <f t="shared" si="1"/>
        <v>0.008064516129032258</v>
      </c>
      <c r="N9" s="43">
        <f t="shared" si="1"/>
        <v>0.013440860215053764</v>
      </c>
      <c r="O9" s="62">
        <f t="shared" si="1"/>
        <v>0.016129032258064516</v>
      </c>
      <c r="P9" s="77">
        <f t="shared" si="1"/>
        <v>0</v>
      </c>
      <c r="Q9" s="66">
        <f t="shared" si="1"/>
        <v>0.016129032258064516</v>
      </c>
      <c r="R9" s="72">
        <f t="shared" si="1"/>
        <v>0.021505376344086023</v>
      </c>
      <c r="T9" s="143" t="s">
        <v>60</v>
      </c>
      <c r="U9" s="92"/>
    </row>
    <row r="10" spans="1:21" ht="14.25" thickBot="1" thickTop="1">
      <c r="A10" s="90" t="s">
        <v>4</v>
      </c>
      <c r="B10" s="9">
        <f>B8/C9</f>
        <v>36.064516129032256</v>
      </c>
      <c r="C10" s="9">
        <f>C8/C9</f>
        <v>12</v>
      </c>
      <c r="D10" s="49">
        <f aca="true" t="shared" si="2" ref="D10:R10">D8/$C$9</f>
        <v>3.161290322580645</v>
      </c>
      <c r="E10" s="34">
        <f t="shared" si="2"/>
        <v>8.193548387096774</v>
      </c>
      <c r="F10" s="37">
        <f t="shared" si="2"/>
        <v>3.5483870967741935</v>
      </c>
      <c r="G10" s="37">
        <f>G8/$C$9</f>
        <v>1.3548387096774193</v>
      </c>
      <c r="H10" s="40">
        <f t="shared" si="2"/>
        <v>3.2903225806451615</v>
      </c>
      <c r="I10" s="44">
        <f t="shared" si="2"/>
        <v>1.5161290322580645</v>
      </c>
      <c r="J10" s="44">
        <f t="shared" si="2"/>
        <v>0.7741935483870968</v>
      </c>
      <c r="K10" s="44">
        <f t="shared" si="2"/>
        <v>0.7741935483870968</v>
      </c>
      <c r="L10" s="44">
        <f>L8/$C$9</f>
        <v>0</v>
      </c>
      <c r="M10" s="44">
        <f t="shared" si="2"/>
        <v>0.0967741935483871</v>
      </c>
      <c r="N10" s="44">
        <f t="shared" si="2"/>
        <v>0.16129032258064516</v>
      </c>
      <c r="O10" s="63">
        <f t="shared" si="2"/>
        <v>0.1935483870967742</v>
      </c>
      <c r="P10" s="78">
        <f t="shared" si="2"/>
        <v>0</v>
      </c>
      <c r="Q10" s="67">
        <f t="shared" si="2"/>
        <v>0.1935483870967742</v>
      </c>
      <c r="R10" s="73">
        <f t="shared" si="2"/>
        <v>0.25806451612903225</v>
      </c>
      <c r="T10" s="140" t="s">
        <v>61</v>
      </c>
      <c r="U10" s="92"/>
    </row>
    <row r="11" spans="1:52" ht="14.25" customHeight="1" thickBot="1" thickTop="1">
      <c r="A11" s="159" t="s">
        <v>65</v>
      </c>
      <c r="B11" s="139" t="s">
        <v>64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185</v>
      </c>
      <c r="B12" s="5">
        <v>57</v>
      </c>
      <c r="C12" s="102">
        <v>21</v>
      </c>
      <c r="D12" s="232">
        <v>0</v>
      </c>
      <c r="E12" s="233">
        <v>21</v>
      </c>
      <c r="F12" s="103">
        <v>6</v>
      </c>
      <c r="G12" s="232">
        <v>8</v>
      </c>
      <c r="H12" s="103">
        <v>7</v>
      </c>
      <c r="I12" s="103">
        <v>2</v>
      </c>
      <c r="J12" s="103">
        <v>2</v>
      </c>
      <c r="K12" s="103">
        <v>1</v>
      </c>
      <c r="L12" s="103">
        <v>0</v>
      </c>
      <c r="M12" s="103">
        <v>0</v>
      </c>
      <c r="N12" s="103">
        <v>2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100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183</v>
      </c>
      <c r="B13" s="5">
        <v>52</v>
      </c>
      <c r="C13" s="102">
        <v>20</v>
      </c>
      <c r="D13" s="232">
        <v>0</v>
      </c>
      <c r="E13" s="233">
        <v>20</v>
      </c>
      <c r="F13" s="232">
        <v>5</v>
      </c>
      <c r="G13" s="103">
        <v>7</v>
      </c>
      <c r="H13" s="103">
        <v>8</v>
      </c>
      <c r="I13" s="103">
        <v>2</v>
      </c>
      <c r="J13" s="103">
        <v>2</v>
      </c>
      <c r="K13" s="103">
        <v>1</v>
      </c>
      <c r="L13" s="103">
        <v>0</v>
      </c>
      <c r="M13" s="232">
        <v>3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102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184</v>
      </c>
      <c r="B14" s="5">
        <v>31</v>
      </c>
      <c r="C14" s="102">
        <v>7</v>
      </c>
      <c r="D14" s="232">
        <v>0</v>
      </c>
      <c r="E14" s="232">
        <v>7</v>
      </c>
      <c r="F14" s="103">
        <v>2</v>
      </c>
      <c r="G14" s="232">
        <v>3</v>
      </c>
      <c r="H14" s="103">
        <v>2</v>
      </c>
      <c r="I14" s="103">
        <v>2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104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13" t="s">
        <v>182</v>
      </c>
      <c r="B15" s="5">
        <v>15</v>
      </c>
      <c r="C15" s="102">
        <v>2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2</v>
      </c>
      <c r="P15" s="103">
        <v>0</v>
      </c>
      <c r="Q15" s="103">
        <v>0</v>
      </c>
      <c r="R15" s="103">
        <v>0</v>
      </c>
      <c r="S15" s="91"/>
      <c r="T15" s="92" t="s">
        <v>92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47" t="s">
        <v>181</v>
      </c>
      <c r="B16" s="5">
        <v>33</v>
      </c>
      <c r="C16" s="102">
        <v>5</v>
      </c>
      <c r="D16" s="103">
        <v>0</v>
      </c>
      <c r="E16" s="103">
        <v>5</v>
      </c>
      <c r="F16" s="103">
        <v>0</v>
      </c>
      <c r="G16" s="103">
        <v>2</v>
      </c>
      <c r="H16" s="103">
        <v>3</v>
      </c>
      <c r="I16" s="103">
        <v>1</v>
      </c>
      <c r="J16" s="103">
        <v>1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94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180</v>
      </c>
      <c r="B17" s="5">
        <v>46</v>
      </c>
      <c r="C17" s="102">
        <v>19</v>
      </c>
      <c r="D17" s="234">
        <v>5</v>
      </c>
      <c r="E17" s="233">
        <v>14</v>
      </c>
      <c r="F17" s="103">
        <v>6</v>
      </c>
      <c r="G17" s="232">
        <v>1</v>
      </c>
      <c r="H17" s="103">
        <v>7</v>
      </c>
      <c r="I17" s="103">
        <v>3</v>
      </c>
      <c r="J17" s="103">
        <v>2</v>
      </c>
      <c r="K17" s="103">
        <v>1</v>
      </c>
      <c r="L17" s="103">
        <v>0</v>
      </c>
      <c r="M17" s="103">
        <v>0</v>
      </c>
      <c r="N17" s="103">
        <v>1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96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179</v>
      </c>
      <c r="B18" s="5">
        <v>45</v>
      </c>
      <c r="C18" s="102">
        <v>17</v>
      </c>
      <c r="D18" s="234">
        <v>5</v>
      </c>
      <c r="E18" s="233">
        <v>12</v>
      </c>
      <c r="F18" s="103">
        <v>7</v>
      </c>
      <c r="G18" s="232">
        <v>1</v>
      </c>
      <c r="H18" s="103">
        <v>4</v>
      </c>
      <c r="I18" s="103">
        <v>2</v>
      </c>
      <c r="J18" s="103">
        <v>1</v>
      </c>
      <c r="K18" s="103">
        <v>1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98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13" t="s">
        <v>152</v>
      </c>
      <c r="B19" s="5">
        <v>40</v>
      </c>
      <c r="C19" s="102">
        <v>17</v>
      </c>
      <c r="D19" s="234">
        <v>5</v>
      </c>
      <c r="E19" s="233">
        <v>12</v>
      </c>
      <c r="F19" s="103">
        <v>7</v>
      </c>
      <c r="G19" s="232">
        <v>1</v>
      </c>
      <c r="H19" s="103">
        <v>4</v>
      </c>
      <c r="I19" s="103">
        <v>2</v>
      </c>
      <c r="J19" s="103">
        <v>1</v>
      </c>
      <c r="K19" s="103">
        <v>1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100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13" t="s">
        <v>178</v>
      </c>
      <c r="B20" s="5">
        <v>45</v>
      </c>
      <c r="C20" s="102">
        <v>18</v>
      </c>
      <c r="D20" s="234">
        <v>6</v>
      </c>
      <c r="E20" s="103">
        <v>11</v>
      </c>
      <c r="F20" s="103">
        <v>7</v>
      </c>
      <c r="G20" s="103">
        <v>0</v>
      </c>
      <c r="H20" s="103">
        <v>4</v>
      </c>
      <c r="I20" s="103">
        <v>2</v>
      </c>
      <c r="J20" s="103">
        <v>1</v>
      </c>
      <c r="K20" s="103">
        <v>1</v>
      </c>
      <c r="L20" s="103">
        <v>0</v>
      </c>
      <c r="M20" s="103">
        <v>0</v>
      </c>
      <c r="N20" s="103">
        <v>0</v>
      </c>
      <c r="O20" s="232">
        <v>1</v>
      </c>
      <c r="P20" s="103">
        <v>0</v>
      </c>
      <c r="Q20" s="103">
        <v>0</v>
      </c>
      <c r="R20" s="103">
        <v>0</v>
      </c>
      <c r="S20" s="91"/>
      <c r="T20" s="92" t="s">
        <v>102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177</v>
      </c>
      <c r="B21" s="5">
        <v>23</v>
      </c>
      <c r="C21" s="102">
        <v>4</v>
      </c>
      <c r="D21" s="234">
        <v>3</v>
      </c>
      <c r="E21" s="232">
        <v>1</v>
      </c>
      <c r="F21" s="103">
        <v>0</v>
      </c>
      <c r="G21" s="103">
        <v>0</v>
      </c>
      <c r="H21" s="103">
        <v>1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1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104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176</v>
      </c>
      <c r="B22" s="5">
        <v>20</v>
      </c>
      <c r="C22" s="102">
        <v>3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232">
        <v>0</v>
      </c>
      <c r="P22" s="103">
        <v>0</v>
      </c>
      <c r="Q22" s="232">
        <v>3</v>
      </c>
      <c r="R22" s="103">
        <v>0</v>
      </c>
      <c r="S22" s="91"/>
      <c r="T22" s="92" t="s">
        <v>92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47" t="s">
        <v>175</v>
      </c>
      <c r="B23" s="5">
        <v>30</v>
      </c>
      <c r="C23" s="102">
        <v>6</v>
      </c>
      <c r="D23" s="103">
        <v>1</v>
      </c>
      <c r="E23" s="103">
        <v>5</v>
      </c>
      <c r="F23" s="103">
        <v>0</v>
      </c>
      <c r="G23" s="103">
        <v>2</v>
      </c>
      <c r="H23" s="103">
        <v>3</v>
      </c>
      <c r="I23" s="103">
        <v>2</v>
      </c>
      <c r="J23" s="103">
        <v>1</v>
      </c>
      <c r="K23" s="103">
        <v>1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94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174</v>
      </c>
      <c r="B24" s="5">
        <v>49</v>
      </c>
      <c r="C24" s="102">
        <v>18</v>
      </c>
      <c r="D24" s="234">
        <v>6</v>
      </c>
      <c r="E24" s="233">
        <v>12</v>
      </c>
      <c r="F24" s="103">
        <v>7</v>
      </c>
      <c r="G24" s="232">
        <v>1</v>
      </c>
      <c r="H24" s="103">
        <v>4</v>
      </c>
      <c r="I24" s="103">
        <v>2</v>
      </c>
      <c r="J24" s="103">
        <v>1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96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173</v>
      </c>
      <c r="B25" s="5">
        <v>45</v>
      </c>
      <c r="C25" s="102">
        <v>18</v>
      </c>
      <c r="D25" s="232">
        <v>0</v>
      </c>
      <c r="E25" s="233">
        <v>18</v>
      </c>
      <c r="F25" s="103">
        <v>7</v>
      </c>
      <c r="G25" s="103">
        <v>6</v>
      </c>
      <c r="H25" s="103">
        <v>5</v>
      </c>
      <c r="I25" s="103">
        <v>2</v>
      </c>
      <c r="J25" s="103">
        <v>1</v>
      </c>
      <c r="K25" s="103">
        <v>2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98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13" t="s">
        <v>172</v>
      </c>
      <c r="B26" s="5">
        <v>38</v>
      </c>
      <c r="C26" s="102">
        <v>17</v>
      </c>
      <c r="D26" s="232">
        <v>5</v>
      </c>
      <c r="E26" s="233">
        <v>12</v>
      </c>
      <c r="F26" s="103">
        <v>6</v>
      </c>
      <c r="G26" s="232">
        <v>1</v>
      </c>
      <c r="H26" s="103">
        <v>5</v>
      </c>
      <c r="I26" s="103">
        <v>2</v>
      </c>
      <c r="J26" s="103">
        <v>1</v>
      </c>
      <c r="K26" s="103">
        <v>2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100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171</v>
      </c>
      <c r="B27" s="5">
        <v>45</v>
      </c>
      <c r="C27" s="102">
        <v>17</v>
      </c>
      <c r="D27" s="103">
        <v>6</v>
      </c>
      <c r="E27" s="103">
        <v>11</v>
      </c>
      <c r="F27" s="103">
        <v>7</v>
      </c>
      <c r="G27" s="103">
        <v>0</v>
      </c>
      <c r="H27" s="103">
        <v>4</v>
      </c>
      <c r="I27" s="103">
        <v>2</v>
      </c>
      <c r="J27" s="103">
        <v>1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102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170</v>
      </c>
      <c r="B28" s="5">
        <v>20</v>
      </c>
      <c r="C28" s="102">
        <v>3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232">
        <v>0</v>
      </c>
      <c r="P28" s="103">
        <v>0</v>
      </c>
      <c r="Q28" s="232">
        <v>1</v>
      </c>
      <c r="R28" s="232">
        <v>2</v>
      </c>
      <c r="S28" s="91"/>
      <c r="T28" s="92" t="s">
        <v>104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169</v>
      </c>
      <c r="B29" s="5">
        <v>21</v>
      </c>
      <c r="C29" s="102">
        <v>2</v>
      </c>
      <c r="D29" s="232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232">
        <v>1</v>
      </c>
      <c r="R29" s="232">
        <v>1</v>
      </c>
      <c r="S29" s="91"/>
      <c r="T29" s="92" t="s">
        <v>92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168</v>
      </c>
      <c r="B30" s="5">
        <v>27</v>
      </c>
      <c r="C30" s="102">
        <v>5</v>
      </c>
      <c r="D30" s="103">
        <v>0</v>
      </c>
      <c r="E30" s="232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232">
        <v>1</v>
      </c>
      <c r="R30" s="232">
        <v>4</v>
      </c>
      <c r="S30" s="91"/>
      <c r="T30" s="92" t="s">
        <v>94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167</v>
      </c>
      <c r="B31" s="5">
        <v>49</v>
      </c>
      <c r="C31" s="102">
        <v>20</v>
      </c>
      <c r="D31" s="234">
        <v>9</v>
      </c>
      <c r="E31" s="233">
        <v>11</v>
      </c>
      <c r="F31" s="103">
        <v>5</v>
      </c>
      <c r="G31" s="232">
        <v>1</v>
      </c>
      <c r="H31" s="103">
        <v>5</v>
      </c>
      <c r="I31" s="103">
        <v>3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96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166</v>
      </c>
      <c r="B32" s="5">
        <v>42</v>
      </c>
      <c r="C32" s="102">
        <v>16</v>
      </c>
      <c r="D32" s="234">
        <v>5</v>
      </c>
      <c r="E32" s="103">
        <v>10</v>
      </c>
      <c r="F32" s="103">
        <v>6</v>
      </c>
      <c r="G32" s="103">
        <v>0</v>
      </c>
      <c r="H32" s="103">
        <v>4</v>
      </c>
      <c r="I32" s="103">
        <v>2</v>
      </c>
      <c r="J32" s="103">
        <v>1</v>
      </c>
      <c r="K32" s="103">
        <v>1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232">
        <v>1</v>
      </c>
      <c r="S32" s="91"/>
      <c r="T32" s="92" t="s">
        <v>98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13" t="s">
        <v>165</v>
      </c>
      <c r="B33" s="5">
        <v>38</v>
      </c>
      <c r="C33" s="102">
        <v>16</v>
      </c>
      <c r="D33" s="234">
        <v>5</v>
      </c>
      <c r="E33" s="233">
        <v>11</v>
      </c>
      <c r="F33" s="103">
        <v>6</v>
      </c>
      <c r="G33" s="232">
        <v>1</v>
      </c>
      <c r="H33" s="103">
        <v>5</v>
      </c>
      <c r="I33" s="103">
        <v>2</v>
      </c>
      <c r="J33" s="103">
        <v>1</v>
      </c>
      <c r="K33" s="103">
        <v>1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100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164</v>
      </c>
      <c r="B34" s="5">
        <v>41</v>
      </c>
      <c r="C34" s="102">
        <v>16</v>
      </c>
      <c r="D34" s="103">
        <v>7</v>
      </c>
      <c r="E34" s="103">
        <v>9</v>
      </c>
      <c r="F34" s="103">
        <v>5</v>
      </c>
      <c r="G34" s="103">
        <v>0</v>
      </c>
      <c r="H34" s="103">
        <v>4</v>
      </c>
      <c r="I34" s="103">
        <v>2</v>
      </c>
      <c r="J34" s="103">
        <v>1</v>
      </c>
      <c r="K34" s="103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102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163</v>
      </c>
      <c r="B35" s="5">
        <v>22</v>
      </c>
      <c r="C35" s="102">
        <v>2</v>
      </c>
      <c r="D35" s="232">
        <v>0</v>
      </c>
      <c r="E35" s="232">
        <v>2</v>
      </c>
      <c r="F35" s="103">
        <v>1</v>
      </c>
      <c r="G35" s="103">
        <v>0</v>
      </c>
      <c r="H35" s="103">
        <v>1</v>
      </c>
      <c r="I35" s="103">
        <v>1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104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13" t="s">
        <v>162</v>
      </c>
      <c r="B36" s="5">
        <v>17</v>
      </c>
      <c r="C36" s="102">
        <v>3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3</v>
      </c>
      <c r="P36" s="103">
        <v>0</v>
      </c>
      <c r="Q36" s="103">
        <v>0</v>
      </c>
      <c r="R36" s="103">
        <v>0</v>
      </c>
      <c r="S36" s="91"/>
      <c r="T36" s="92" t="s">
        <v>92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47" t="s">
        <v>156</v>
      </c>
      <c r="B37" s="5">
        <v>32</v>
      </c>
      <c r="C37" s="102">
        <v>7</v>
      </c>
      <c r="D37" s="103">
        <v>0</v>
      </c>
      <c r="E37" s="103">
        <v>7</v>
      </c>
      <c r="F37" s="103">
        <v>0</v>
      </c>
      <c r="G37" s="103">
        <v>3</v>
      </c>
      <c r="H37" s="103">
        <v>3</v>
      </c>
      <c r="I37" s="103">
        <v>1</v>
      </c>
      <c r="J37" s="103">
        <v>1</v>
      </c>
      <c r="K37" s="103">
        <v>1</v>
      </c>
      <c r="L37" s="103">
        <v>0</v>
      </c>
      <c r="M37" s="103">
        <v>0</v>
      </c>
      <c r="N37" s="103">
        <v>1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94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13" t="s">
        <v>157</v>
      </c>
      <c r="B38" s="5">
        <v>40</v>
      </c>
      <c r="C38" s="102">
        <v>15</v>
      </c>
      <c r="D38" s="234">
        <v>7</v>
      </c>
      <c r="E38" s="233">
        <v>8</v>
      </c>
      <c r="F38" s="103">
        <v>3</v>
      </c>
      <c r="G38" s="225">
        <v>1</v>
      </c>
      <c r="H38" s="103">
        <v>4</v>
      </c>
      <c r="I38" s="103">
        <v>2</v>
      </c>
      <c r="J38" s="103">
        <v>1</v>
      </c>
      <c r="K38" s="103">
        <v>1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96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158</v>
      </c>
      <c r="B39" s="5">
        <v>47</v>
      </c>
      <c r="C39" s="102">
        <v>18</v>
      </c>
      <c r="D39" s="234">
        <v>7</v>
      </c>
      <c r="E39" s="233">
        <v>11</v>
      </c>
      <c r="F39" s="103">
        <v>6</v>
      </c>
      <c r="G39" s="232">
        <v>1</v>
      </c>
      <c r="H39" s="103">
        <v>4</v>
      </c>
      <c r="I39" s="103">
        <v>2</v>
      </c>
      <c r="J39" s="103">
        <v>1</v>
      </c>
      <c r="K39" s="103">
        <v>1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98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13" t="s">
        <v>159</v>
      </c>
      <c r="B40" s="5">
        <v>39</v>
      </c>
      <c r="C40" s="102">
        <v>17</v>
      </c>
      <c r="D40" s="234">
        <v>6</v>
      </c>
      <c r="E40" s="233">
        <v>11</v>
      </c>
      <c r="F40" s="103">
        <v>6</v>
      </c>
      <c r="G40" s="232">
        <v>1</v>
      </c>
      <c r="H40" s="103">
        <v>4</v>
      </c>
      <c r="I40" s="103">
        <v>2</v>
      </c>
      <c r="J40" s="103">
        <v>1</v>
      </c>
      <c r="K40" s="103">
        <v>1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100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 t="s">
        <v>160</v>
      </c>
      <c r="B41" s="5">
        <v>46</v>
      </c>
      <c r="C41" s="102">
        <v>18</v>
      </c>
      <c r="D41" s="103">
        <v>8</v>
      </c>
      <c r="E41" s="103">
        <v>10</v>
      </c>
      <c r="F41" s="103">
        <v>5</v>
      </c>
      <c r="G41" s="103">
        <v>0</v>
      </c>
      <c r="H41" s="103">
        <v>5</v>
      </c>
      <c r="I41" s="103">
        <v>2</v>
      </c>
      <c r="J41" s="103">
        <v>1</v>
      </c>
      <c r="K41" s="103">
        <v>2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102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 t="s">
        <v>161</v>
      </c>
      <c r="B42" s="5">
        <v>23</v>
      </c>
      <c r="C42" s="102">
        <v>5</v>
      </c>
      <c r="D42" s="234">
        <v>2</v>
      </c>
      <c r="E42" s="232">
        <v>3</v>
      </c>
      <c r="F42" s="103">
        <v>0</v>
      </c>
      <c r="G42" s="232">
        <v>1</v>
      </c>
      <c r="H42" s="103">
        <v>2</v>
      </c>
      <c r="I42" s="103">
        <v>2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91"/>
      <c r="T42" s="92" t="s">
        <v>104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44" customWidth="1"/>
  </cols>
  <sheetData>
    <row r="1" spans="1:29" ht="28.5" customHeight="1" thickBot="1">
      <c r="A1" s="243" t="s">
        <v>35</v>
      </c>
      <c r="B1" s="246"/>
      <c r="C1" s="187"/>
      <c r="D1" s="188" t="s">
        <v>462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9"/>
      <c r="T1" s="190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0" customHeight="1" hidden="1" thickBot="1">
      <c r="A2" s="246"/>
      <c r="B2" s="24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9"/>
      <c r="T2" s="190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 thickTop="1">
      <c r="A3" s="246"/>
      <c r="B3" s="246"/>
      <c r="C3" s="191"/>
      <c r="D3" s="45" t="s">
        <v>2</v>
      </c>
      <c r="E3" s="12"/>
      <c r="F3" s="13"/>
      <c r="G3" s="13"/>
      <c r="H3" s="15" t="s">
        <v>5</v>
      </c>
      <c r="I3" s="192"/>
      <c r="J3" s="192"/>
      <c r="K3" s="192"/>
      <c r="L3" s="192"/>
      <c r="M3" s="192"/>
      <c r="N3" s="193"/>
      <c r="O3" s="194"/>
      <c r="P3" s="195"/>
      <c r="Q3" s="196"/>
      <c r="R3" s="197"/>
      <c r="S3" s="189"/>
      <c r="T3" s="190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12" customHeight="1">
      <c r="A4" s="246"/>
      <c r="B4" s="246"/>
      <c r="C4" s="191"/>
      <c r="D4" s="46" t="s">
        <v>7</v>
      </c>
      <c r="E4" s="17"/>
      <c r="F4" s="18"/>
      <c r="G4" s="18"/>
      <c r="H4" s="19" t="s">
        <v>8</v>
      </c>
      <c r="I4" s="198"/>
      <c r="J4" s="198"/>
      <c r="K4" s="198"/>
      <c r="L4" s="198"/>
      <c r="M4" s="198"/>
      <c r="N4" s="199"/>
      <c r="O4" s="84" t="s">
        <v>26</v>
      </c>
      <c r="P4" s="85" t="s">
        <v>76</v>
      </c>
      <c r="Q4" s="86" t="s">
        <v>56</v>
      </c>
      <c r="R4" s="87" t="s">
        <v>56</v>
      </c>
      <c r="S4" s="189"/>
      <c r="T4" s="190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ht="27" customHeight="1" thickBot="1">
      <c r="A5" s="246"/>
      <c r="B5" s="246"/>
      <c r="C5" s="117"/>
      <c r="D5" s="46" t="s">
        <v>0</v>
      </c>
      <c r="E5" s="23" t="s">
        <v>49</v>
      </c>
      <c r="F5" s="200"/>
      <c r="G5" s="200"/>
      <c r="H5" s="200"/>
      <c r="I5" s="18"/>
      <c r="J5" s="18"/>
      <c r="K5" s="18"/>
      <c r="L5" s="18"/>
      <c r="M5" s="18"/>
      <c r="N5" s="201"/>
      <c r="O5" s="202"/>
      <c r="P5" s="203"/>
      <c r="Q5" s="141" t="s">
        <v>57</v>
      </c>
      <c r="R5" s="142" t="s">
        <v>58</v>
      </c>
      <c r="S5" s="204"/>
      <c r="T5" s="190"/>
      <c r="U5" s="189"/>
      <c r="V5" s="189"/>
      <c r="W5" s="189"/>
      <c r="X5" s="189"/>
      <c r="Y5" s="189"/>
      <c r="Z5" s="189"/>
      <c r="AA5" s="189"/>
      <c r="AB5" s="189"/>
      <c r="AC5" s="189"/>
    </row>
    <row r="6" spans="1:29" ht="29.25" customHeight="1" thickBot="1" thickTop="1">
      <c r="A6" s="246"/>
      <c r="B6" s="246"/>
      <c r="C6" s="117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05"/>
      <c r="J6" s="205"/>
      <c r="K6" s="205"/>
      <c r="L6" s="205"/>
      <c r="M6" s="205"/>
      <c r="N6" s="206"/>
      <c r="O6" s="202"/>
      <c r="P6" s="203"/>
      <c r="Q6" s="207"/>
      <c r="R6" s="208"/>
      <c r="S6" s="204"/>
      <c r="T6" s="190"/>
      <c r="U6" s="189"/>
      <c r="V6" s="189"/>
      <c r="W6" s="189"/>
      <c r="X6" s="189"/>
      <c r="Y6" s="189"/>
      <c r="Z6" s="189"/>
      <c r="AA6" s="189"/>
      <c r="AB6" s="189"/>
      <c r="AC6" s="189"/>
    </row>
    <row r="7" spans="1:29" ht="66" customHeight="1" thickBot="1" thickTop="1">
      <c r="A7" s="88"/>
      <c r="B7" s="183" t="s">
        <v>10</v>
      </c>
      <c r="C7" s="184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185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S7" s="189"/>
      <c r="T7" s="190"/>
      <c r="U7" s="190" t="s">
        <v>59</v>
      </c>
      <c r="V7" s="189"/>
      <c r="W7" s="189"/>
      <c r="X7" s="189"/>
      <c r="Y7" s="189"/>
      <c r="Z7" s="189"/>
      <c r="AA7" s="189"/>
      <c r="AB7" s="189"/>
      <c r="AC7" s="189"/>
    </row>
    <row r="8" spans="1:29" ht="14.25" customHeight="1" thickBot="1" thickTop="1">
      <c r="A8" s="186" t="s">
        <v>0</v>
      </c>
      <c r="B8" s="148">
        <f aca="true" t="shared" si="0" ref="B8:Q8">SUM(B12:B44)</f>
        <v>1385</v>
      </c>
      <c r="C8" s="7">
        <f t="shared" si="0"/>
        <v>385</v>
      </c>
      <c r="D8" s="47">
        <f t="shared" si="0"/>
        <v>93</v>
      </c>
      <c r="E8" s="32">
        <f t="shared" si="0"/>
        <v>185</v>
      </c>
      <c r="F8" s="35">
        <f t="shared" si="0"/>
        <v>1</v>
      </c>
      <c r="G8" s="35">
        <f>SUM(G12:G44)</f>
        <v>1</v>
      </c>
      <c r="H8" s="38">
        <f t="shared" si="0"/>
        <v>179</v>
      </c>
      <c r="I8" s="42">
        <f t="shared" si="0"/>
        <v>33</v>
      </c>
      <c r="J8" s="42">
        <f t="shared" si="0"/>
        <v>29</v>
      </c>
      <c r="K8" s="42">
        <f t="shared" si="0"/>
        <v>16</v>
      </c>
      <c r="L8" s="42">
        <f>SUM(L12:L44)</f>
        <v>66</v>
      </c>
      <c r="M8" s="42">
        <f t="shared" si="0"/>
        <v>32</v>
      </c>
      <c r="N8" s="42">
        <f t="shared" si="0"/>
        <v>4</v>
      </c>
      <c r="O8" s="42">
        <f t="shared" si="0"/>
        <v>6</v>
      </c>
      <c r="P8" s="42">
        <f t="shared" si="0"/>
        <v>0</v>
      </c>
      <c r="Q8" s="42">
        <f t="shared" si="0"/>
        <v>20</v>
      </c>
      <c r="R8" s="42">
        <f>SUM(R13:R44)</f>
        <v>79</v>
      </c>
      <c r="S8" s="189"/>
      <c r="T8" s="190"/>
      <c r="U8" s="209" t="s">
        <v>55</v>
      </c>
      <c r="V8" s="189"/>
      <c r="W8" s="189"/>
      <c r="X8" s="189"/>
      <c r="Y8" s="189"/>
      <c r="Z8" s="189"/>
      <c r="AA8" s="189"/>
      <c r="AB8" s="189"/>
      <c r="AC8" s="189"/>
    </row>
    <row r="9" spans="1:29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R9">D8/$C$8</f>
        <v>0.24155844155844156</v>
      </c>
      <c r="E9" s="33">
        <f t="shared" si="1"/>
        <v>0.4805194805194805</v>
      </c>
      <c r="F9" s="36">
        <f t="shared" si="1"/>
        <v>0.0025974025974025974</v>
      </c>
      <c r="G9" s="36">
        <f t="shared" si="1"/>
        <v>0.0025974025974025974</v>
      </c>
      <c r="H9" s="39">
        <f t="shared" si="1"/>
        <v>0.4649350649350649</v>
      </c>
      <c r="I9" s="43">
        <f t="shared" si="1"/>
        <v>0.08571428571428572</v>
      </c>
      <c r="J9" s="43">
        <f t="shared" si="1"/>
        <v>0.07532467532467532</v>
      </c>
      <c r="K9" s="43">
        <f t="shared" si="1"/>
        <v>0.04155844155844156</v>
      </c>
      <c r="L9" s="43">
        <f t="shared" si="1"/>
        <v>0.17142857142857143</v>
      </c>
      <c r="M9" s="43">
        <f t="shared" si="1"/>
        <v>0.08311688311688312</v>
      </c>
      <c r="N9" s="43">
        <f t="shared" si="1"/>
        <v>0.01038961038961039</v>
      </c>
      <c r="O9" s="62">
        <f t="shared" si="1"/>
        <v>0.015584415584415584</v>
      </c>
      <c r="P9" s="77">
        <f t="shared" si="1"/>
        <v>0</v>
      </c>
      <c r="Q9" s="66">
        <f t="shared" si="1"/>
        <v>0.05194805194805195</v>
      </c>
      <c r="R9" s="72">
        <f t="shared" si="1"/>
        <v>0.2051948051948052</v>
      </c>
      <c r="S9" s="189"/>
      <c r="T9" s="190"/>
      <c r="U9" s="211" t="s">
        <v>60</v>
      </c>
      <c r="V9" s="189"/>
      <c r="W9" s="189"/>
      <c r="X9" s="189"/>
      <c r="Y9" s="189"/>
      <c r="Z9" s="189"/>
      <c r="AA9" s="189"/>
      <c r="AB9" s="189"/>
      <c r="AC9" s="189"/>
    </row>
    <row r="10" spans="1:29" ht="14.25" thickBot="1" thickTop="1">
      <c r="A10" s="186" t="s">
        <v>4</v>
      </c>
      <c r="B10" s="9">
        <f>B8/C9</f>
        <v>46.166666666666664</v>
      </c>
      <c r="C10" s="9">
        <f>C8/C9</f>
        <v>12.833333333333334</v>
      </c>
      <c r="D10" s="49">
        <f aca="true" t="shared" si="2" ref="D10:R10">D8/$C$9</f>
        <v>3.1</v>
      </c>
      <c r="E10" s="34">
        <f t="shared" si="2"/>
        <v>6.166666666666667</v>
      </c>
      <c r="F10" s="37">
        <f t="shared" si="2"/>
        <v>0.03333333333333333</v>
      </c>
      <c r="G10" s="37">
        <f>G8/$C$9</f>
        <v>0.03333333333333333</v>
      </c>
      <c r="H10" s="40">
        <f t="shared" si="2"/>
        <v>5.966666666666667</v>
      </c>
      <c r="I10" s="44">
        <f t="shared" si="2"/>
        <v>1.1</v>
      </c>
      <c r="J10" s="44">
        <f t="shared" si="2"/>
        <v>0.9666666666666667</v>
      </c>
      <c r="K10" s="44">
        <f t="shared" si="2"/>
        <v>0.5333333333333333</v>
      </c>
      <c r="L10" s="44">
        <f>L8/$C$9</f>
        <v>2.2</v>
      </c>
      <c r="M10" s="44">
        <f t="shared" si="2"/>
        <v>1.0666666666666667</v>
      </c>
      <c r="N10" s="44">
        <f t="shared" si="2"/>
        <v>0.13333333333333333</v>
      </c>
      <c r="O10" s="63">
        <f t="shared" si="2"/>
        <v>0.2</v>
      </c>
      <c r="P10" s="78">
        <f t="shared" si="2"/>
        <v>0</v>
      </c>
      <c r="Q10" s="67">
        <f t="shared" si="2"/>
        <v>0.6666666666666666</v>
      </c>
      <c r="R10" s="73">
        <f t="shared" si="2"/>
        <v>2.6333333333333333</v>
      </c>
      <c r="S10" s="189"/>
      <c r="T10" s="190"/>
      <c r="U10" s="212" t="s">
        <v>61</v>
      </c>
      <c r="V10" s="189"/>
      <c r="W10" s="189"/>
      <c r="X10" s="189"/>
      <c r="Y10" s="189"/>
      <c r="Z10" s="189"/>
      <c r="AA10" s="189"/>
      <c r="AB10" s="189"/>
      <c r="AC10" s="189"/>
    </row>
    <row r="11" spans="1:52" ht="14.25" customHeight="1" thickBot="1" thickTop="1">
      <c r="A11" s="157" t="s">
        <v>65</v>
      </c>
      <c r="B11" s="158" t="s">
        <v>64</v>
      </c>
      <c r="C11" s="189"/>
      <c r="D11" s="189"/>
      <c r="E11" s="189"/>
      <c r="F11" s="119"/>
      <c r="G11" s="11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9"/>
      <c r="T11" s="190"/>
      <c r="U11" s="209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215</v>
      </c>
      <c r="B12" s="5">
        <v>50</v>
      </c>
      <c r="C12" s="102">
        <v>15</v>
      </c>
      <c r="D12" s="234">
        <v>8</v>
      </c>
      <c r="E12" s="233">
        <v>7</v>
      </c>
      <c r="F12" s="103">
        <v>0</v>
      </c>
      <c r="G12" s="103">
        <v>0</v>
      </c>
      <c r="H12" s="103">
        <v>7</v>
      </c>
      <c r="I12" s="103">
        <v>1</v>
      </c>
      <c r="J12" s="103">
        <v>2</v>
      </c>
      <c r="K12" s="103">
        <v>1</v>
      </c>
      <c r="L12" s="232">
        <v>1</v>
      </c>
      <c r="M12" s="232">
        <v>2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96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214</v>
      </c>
      <c r="B13" s="5">
        <v>60</v>
      </c>
      <c r="C13" s="102">
        <v>20</v>
      </c>
      <c r="D13" s="234">
        <v>7</v>
      </c>
      <c r="E13" s="233">
        <v>13</v>
      </c>
      <c r="F13" s="103">
        <v>0</v>
      </c>
      <c r="G13" s="103">
        <v>0</v>
      </c>
      <c r="H13" s="103">
        <v>13</v>
      </c>
      <c r="I13" s="103">
        <v>2</v>
      </c>
      <c r="J13" s="103">
        <v>2</v>
      </c>
      <c r="K13" s="103">
        <v>1</v>
      </c>
      <c r="L13" s="232">
        <v>7</v>
      </c>
      <c r="M13" s="232">
        <v>1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98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213</v>
      </c>
      <c r="B14" s="5">
        <v>51</v>
      </c>
      <c r="C14" s="102">
        <v>17</v>
      </c>
      <c r="D14" s="234">
        <v>5</v>
      </c>
      <c r="E14" s="233">
        <v>12</v>
      </c>
      <c r="F14" s="103">
        <v>0</v>
      </c>
      <c r="G14" s="103">
        <v>0</v>
      </c>
      <c r="H14" s="103">
        <v>12</v>
      </c>
      <c r="I14" s="103">
        <v>2</v>
      </c>
      <c r="J14" s="103">
        <v>2</v>
      </c>
      <c r="K14" s="103">
        <v>1</v>
      </c>
      <c r="L14" s="232">
        <v>6</v>
      </c>
      <c r="M14" s="232">
        <v>1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100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113" t="s">
        <v>212</v>
      </c>
      <c r="B15" s="5">
        <v>56</v>
      </c>
      <c r="C15" s="102">
        <v>21</v>
      </c>
      <c r="D15" s="103">
        <v>8</v>
      </c>
      <c r="E15" s="103">
        <v>13</v>
      </c>
      <c r="F15" s="103">
        <v>0</v>
      </c>
      <c r="G15" s="103">
        <v>0</v>
      </c>
      <c r="H15" s="103">
        <v>13</v>
      </c>
      <c r="I15" s="103">
        <v>3</v>
      </c>
      <c r="J15" s="103">
        <v>2</v>
      </c>
      <c r="K15" s="103">
        <v>1</v>
      </c>
      <c r="L15" s="232">
        <v>7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102</v>
      </c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14.25" customHeight="1" thickBot="1" thickTop="1">
      <c r="A16" s="113" t="s">
        <v>211</v>
      </c>
      <c r="B16" s="5">
        <v>35</v>
      </c>
      <c r="C16" s="102">
        <v>4</v>
      </c>
      <c r="D16" s="103">
        <v>0</v>
      </c>
      <c r="E16" s="232">
        <v>1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232">
        <v>1</v>
      </c>
      <c r="M16" s="103">
        <v>0</v>
      </c>
      <c r="N16" s="103">
        <v>0</v>
      </c>
      <c r="O16" s="103">
        <v>0</v>
      </c>
      <c r="P16" s="103">
        <v>0</v>
      </c>
      <c r="Q16" s="232">
        <v>2</v>
      </c>
      <c r="R16" s="232">
        <v>1</v>
      </c>
      <c r="S16" s="91"/>
      <c r="T16" s="92" t="s">
        <v>104</v>
      </c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ht="14.25" customHeight="1" thickBot="1" thickTop="1">
      <c r="A17" s="113" t="s">
        <v>210</v>
      </c>
      <c r="B17" s="5">
        <v>34</v>
      </c>
      <c r="C17" s="102">
        <v>5</v>
      </c>
      <c r="D17" s="103">
        <v>0</v>
      </c>
      <c r="E17" s="232">
        <v>1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1</v>
      </c>
      <c r="O17" s="234">
        <v>4</v>
      </c>
      <c r="P17" s="103">
        <v>0</v>
      </c>
      <c r="Q17" s="103">
        <v>0</v>
      </c>
      <c r="R17" s="103">
        <v>0</v>
      </c>
      <c r="S17" s="91"/>
      <c r="T17" s="92" t="s">
        <v>92</v>
      </c>
      <c r="U17" s="189"/>
      <c r="V17" s="189"/>
      <c r="W17" s="189"/>
      <c r="X17" s="189"/>
      <c r="Y17" s="189"/>
      <c r="Z17" s="189"/>
      <c r="AA17" s="189"/>
      <c r="AB17" s="189"/>
      <c r="AC17" s="189"/>
    </row>
    <row r="18" spans="1:29" ht="14.25" customHeight="1" thickBot="1" thickTop="1">
      <c r="A18" s="147" t="s">
        <v>209</v>
      </c>
      <c r="B18" s="5">
        <v>38</v>
      </c>
      <c r="C18" s="102">
        <v>6</v>
      </c>
      <c r="D18" s="103">
        <v>0</v>
      </c>
      <c r="E18" s="103">
        <v>6</v>
      </c>
      <c r="F18" s="103">
        <v>0</v>
      </c>
      <c r="G18" s="103">
        <v>0</v>
      </c>
      <c r="H18" s="103">
        <v>6</v>
      </c>
      <c r="I18" s="103">
        <v>1</v>
      </c>
      <c r="J18" s="103">
        <v>1</v>
      </c>
      <c r="K18" s="103">
        <v>1</v>
      </c>
      <c r="L18" s="103">
        <v>0</v>
      </c>
      <c r="M18" s="103">
        <v>3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94</v>
      </c>
      <c r="U18" s="128"/>
      <c r="V18" s="128"/>
      <c r="W18" s="128"/>
      <c r="X18" s="189"/>
      <c r="Y18" s="189"/>
      <c r="Z18" s="189"/>
      <c r="AA18" s="189"/>
      <c r="AB18" s="189"/>
      <c r="AC18" s="189"/>
    </row>
    <row r="19" spans="1:29" ht="14.25" customHeight="1" thickBot="1" thickTop="1">
      <c r="A19" s="113" t="s">
        <v>208</v>
      </c>
      <c r="B19" s="5">
        <v>58</v>
      </c>
      <c r="C19" s="102">
        <v>22</v>
      </c>
      <c r="D19" s="234">
        <v>7</v>
      </c>
      <c r="E19" s="233">
        <v>15</v>
      </c>
      <c r="F19" s="103">
        <v>0</v>
      </c>
      <c r="G19" s="103">
        <v>0</v>
      </c>
      <c r="H19" s="103">
        <v>15</v>
      </c>
      <c r="I19" s="103">
        <v>3</v>
      </c>
      <c r="J19" s="103">
        <v>3</v>
      </c>
      <c r="K19" s="103">
        <v>1</v>
      </c>
      <c r="L19" s="232">
        <v>6</v>
      </c>
      <c r="M19" s="232">
        <v>1</v>
      </c>
      <c r="N19" s="103">
        <v>1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96</v>
      </c>
      <c r="U19" s="128"/>
      <c r="V19" s="189"/>
      <c r="W19" s="189"/>
      <c r="X19" s="189"/>
      <c r="Y19" s="189"/>
      <c r="Z19" s="189"/>
      <c r="AA19" s="189"/>
      <c r="AB19" s="189"/>
      <c r="AC19" s="189"/>
    </row>
    <row r="20" spans="1:29" ht="14.25" customHeight="1" thickBot="1" thickTop="1">
      <c r="A20" s="113" t="s">
        <v>207</v>
      </c>
      <c r="B20" s="5">
        <v>54</v>
      </c>
      <c r="C20" s="102">
        <v>17</v>
      </c>
      <c r="D20" s="232">
        <v>0</v>
      </c>
      <c r="E20" s="232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232">
        <v>1</v>
      </c>
      <c r="R20" s="232">
        <v>16</v>
      </c>
      <c r="S20" s="91"/>
      <c r="T20" s="92" t="s">
        <v>98</v>
      </c>
      <c r="U20" s="128"/>
      <c r="V20" s="128"/>
      <c r="W20" s="128"/>
      <c r="X20" s="189"/>
      <c r="Y20" s="189"/>
      <c r="Z20" s="189"/>
      <c r="AA20" s="189"/>
      <c r="AB20" s="189"/>
      <c r="AC20" s="189"/>
    </row>
    <row r="21" spans="1:29" ht="14.25" customHeight="1" thickBot="1" thickTop="1">
      <c r="A21" s="113" t="s">
        <v>206</v>
      </c>
      <c r="B21" s="5">
        <v>51</v>
      </c>
      <c r="C21" s="102">
        <v>20</v>
      </c>
      <c r="D21" s="232">
        <v>0</v>
      </c>
      <c r="E21" s="232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232">
        <v>2</v>
      </c>
      <c r="R21" s="232">
        <v>16</v>
      </c>
      <c r="S21" s="91"/>
      <c r="T21" s="92" t="s">
        <v>100</v>
      </c>
      <c r="U21" s="128"/>
      <c r="V21" s="189"/>
      <c r="W21" s="189"/>
      <c r="X21" s="189"/>
      <c r="Y21" s="189"/>
      <c r="Z21" s="189"/>
      <c r="AA21" s="189"/>
      <c r="AB21" s="189"/>
      <c r="AC21" s="189"/>
    </row>
    <row r="22" spans="1:29" ht="14.25" customHeight="1" thickBot="1" thickTop="1">
      <c r="A22" s="113" t="s">
        <v>205</v>
      </c>
      <c r="B22" s="5">
        <v>59</v>
      </c>
      <c r="C22" s="102">
        <v>19</v>
      </c>
      <c r="D22" s="232">
        <v>0</v>
      </c>
      <c r="E22" s="233">
        <v>17</v>
      </c>
      <c r="F22" s="103">
        <v>0</v>
      </c>
      <c r="G22" s="103">
        <v>0</v>
      </c>
      <c r="H22" s="103">
        <v>16</v>
      </c>
      <c r="I22" s="103">
        <v>2</v>
      </c>
      <c r="J22" s="103">
        <v>2</v>
      </c>
      <c r="K22" s="103">
        <v>1</v>
      </c>
      <c r="L22" s="232">
        <v>5</v>
      </c>
      <c r="M22" s="232">
        <v>6</v>
      </c>
      <c r="N22" s="103">
        <v>1</v>
      </c>
      <c r="O22" s="103">
        <v>0</v>
      </c>
      <c r="P22" s="103">
        <v>0</v>
      </c>
      <c r="Q22" s="232">
        <v>1</v>
      </c>
      <c r="R22" s="232">
        <v>1</v>
      </c>
      <c r="S22" s="91"/>
      <c r="T22" s="92" t="s">
        <v>102</v>
      </c>
      <c r="U22" s="189"/>
      <c r="V22" s="189"/>
      <c r="W22" s="189"/>
      <c r="X22" s="189"/>
      <c r="Y22" s="189"/>
      <c r="Z22" s="189"/>
      <c r="AA22" s="189"/>
      <c r="AB22" s="189"/>
      <c r="AC22" s="189"/>
    </row>
    <row r="23" spans="1:29" ht="14.25" customHeight="1" thickBot="1" thickTop="1">
      <c r="A23" s="113" t="s">
        <v>204</v>
      </c>
      <c r="B23" s="5">
        <v>36</v>
      </c>
      <c r="C23" s="102">
        <v>3</v>
      </c>
      <c r="D23" s="232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232">
        <v>2</v>
      </c>
      <c r="R23" s="232">
        <v>1</v>
      </c>
      <c r="S23" s="91"/>
      <c r="T23" s="92" t="s">
        <v>104</v>
      </c>
      <c r="U23" s="128"/>
      <c r="V23" s="189"/>
      <c r="W23" s="189"/>
      <c r="X23" s="189"/>
      <c r="Y23" s="189"/>
      <c r="Z23" s="189"/>
      <c r="AA23" s="189"/>
      <c r="AB23" s="189"/>
      <c r="AC23" s="189"/>
    </row>
    <row r="24" spans="1:29" ht="14.25" customHeight="1" thickBot="1" thickTop="1">
      <c r="A24" s="113" t="s">
        <v>203</v>
      </c>
      <c r="B24" s="5">
        <v>32</v>
      </c>
      <c r="C24" s="102">
        <v>3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232">
        <v>0</v>
      </c>
      <c r="P24" s="103">
        <v>0</v>
      </c>
      <c r="Q24" s="232">
        <v>3</v>
      </c>
      <c r="R24" s="103">
        <v>0</v>
      </c>
      <c r="S24" s="91"/>
      <c r="T24" s="92" t="s">
        <v>92</v>
      </c>
      <c r="U24" s="189"/>
      <c r="V24" s="189"/>
      <c r="W24" s="189"/>
      <c r="X24" s="189"/>
      <c r="Y24" s="189"/>
      <c r="Z24" s="189"/>
      <c r="AA24" s="189"/>
      <c r="AB24" s="189"/>
      <c r="AC24" s="189"/>
    </row>
    <row r="25" spans="1:29" ht="14.25" customHeight="1" thickBot="1" thickTop="1">
      <c r="A25" s="113" t="s">
        <v>202</v>
      </c>
      <c r="B25" s="5">
        <v>37</v>
      </c>
      <c r="C25" s="102">
        <v>6</v>
      </c>
      <c r="D25" s="103">
        <v>0</v>
      </c>
      <c r="E25" s="232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232">
        <v>2</v>
      </c>
      <c r="R25" s="232">
        <v>4</v>
      </c>
      <c r="S25" s="91"/>
      <c r="T25" s="92" t="s">
        <v>94</v>
      </c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ht="14.25" customHeight="1" thickBot="1" thickTop="1">
      <c r="A26" s="113" t="s">
        <v>201</v>
      </c>
      <c r="B26" s="5">
        <v>52</v>
      </c>
      <c r="C26" s="102">
        <v>20</v>
      </c>
      <c r="D26" s="232">
        <v>0</v>
      </c>
      <c r="E26" s="232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232">
        <v>2</v>
      </c>
      <c r="R26" s="232">
        <v>18</v>
      </c>
      <c r="S26" s="91"/>
      <c r="T26" s="92" t="s">
        <v>96</v>
      </c>
      <c r="U26" s="189"/>
      <c r="V26" s="189"/>
      <c r="W26" s="189"/>
      <c r="X26" s="189"/>
      <c r="Y26" s="189"/>
      <c r="Z26" s="189"/>
      <c r="AA26" s="189"/>
      <c r="AB26" s="189"/>
      <c r="AC26" s="189"/>
    </row>
    <row r="27" spans="1:29" ht="14.25" customHeight="1" thickBot="1" thickTop="1">
      <c r="A27" s="113" t="s">
        <v>200</v>
      </c>
      <c r="B27" s="5">
        <v>56</v>
      </c>
      <c r="C27" s="102">
        <v>19</v>
      </c>
      <c r="D27" s="103">
        <v>0</v>
      </c>
      <c r="E27" s="103">
        <v>3</v>
      </c>
      <c r="F27" s="103">
        <v>0</v>
      </c>
      <c r="G27" s="103">
        <v>0</v>
      </c>
      <c r="H27" s="103">
        <v>3</v>
      </c>
      <c r="I27" s="103">
        <v>1</v>
      </c>
      <c r="J27" s="103">
        <v>0</v>
      </c>
      <c r="K27" s="103">
        <v>0</v>
      </c>
      <c r="L27" s="103">
        <v>0</v>
      </c>
      <c r="M27" s="232">
        <v>2</v>
      </c>
      <c r="N27" s="103">
        <v>0</v>
      </c>
      <c r="O27" s="103">
        <v>0</v>
      </c>
      <c r="P27" s="103">
        <v>0</v>
      </c>
      <c r="Q27" s="103">
        <v>0</v>
      </c>
      <c r="R27" s="232">
        <v>16</v>
      </c>
      <c r="S27" s="91"/>
      <c r="T27" s="92" t="s">
        <v>98</v>
      </c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14.25" customHeight="1" thickBot="1" thickTop="1">
      <c r="A28" s="113" t="s">
        <v>199</v>
      </c>
      <c r="B28" s="5">
        <v>52</v>
      </c>
      <c r="C28" s="102">
        <v>20</v>
      </c>
      <c r="D28" s="233">
        <v>11</v>
      </c>
      <c r="E28" s="234">
        <v>9</v>
      </c>
      <c r="F28" s="103">
        <v>0</v>
      </c>
      <c r="G28" s="103">
        <v>0</v>
      </c>
      <c r="H28" s="103">
        <v>9</v>
      </c>
      <c r="I28" s="103">
        <v>2</v>
      </c>
      <c r="J28" s="103">
        <v>0</v>
      </c>
      <c r="K28" s="103">
        <v>1</v>
      </c>
      <c r="L28" s="232">
        <v>5</v>
      </c>
      <c r="M28" s="232">
        <v>1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100</v>
      </c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ht="14.25" customHeight="1" thickBot="1" thickTop="1">
      <c r="A29" s="113" t="s">
        <v>198</v>
      </c>
      <c r="B29" s="5">
        <v>59</v>
      </c>
      <c r="C29" s="102">
        <v>19</v>
      </c>
      <c r="D29" s="103">
        <v>9</v>
      </c>
      <c r="E29" s="103">
        <v>10</v>
      </c>
      <c r="F29" s="103">
        <v>0</v>
      </c>
      <c r="G29" s="103">
        <v>0</v>
      </c>
      <c r="H29" s="103">
        <v>9</v>
      </c>
      <c r="I29" s="103">
        <v>2</v>
      </c>
      <c r="J29" s="103">
        <v>2</v>
      </c>
      <c r="K29" s="103">
        <v>1</v>
      </c>
      <c r="L29" s="232">
        <v>5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102</v>
      </c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1:29" ht="14.25" customHeight="1" thickBot="1" thickTop="1">
      <c r="A30" s="113" t="s">
        <v>197</v>
      </c>
      <c r="B30" s="5">
        <v>32</v>
      </c>
      <c r="C30" s="102">
        <v>3</v>
      </c>
      <c r="D30" s="234">
        <v>1</v>
      </c>
      <c r="E30" s="232">
        <v>2</v>
      </c>
      <c r="F30" s="103">
        <v>0</v>
      </c>
      <c r="G30" s="103">
        <v>0</v>
      </c>
      <c r="H30" s="103">
        <v>2</v>
      </c>
      <c r="I30" s="103">
        <v>2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104</v>
      </c>
      <c r="U30" s="189"/>
      <c r="V30" s="189"/>
      <c r="W30" s="189"/>
      <c r="X30" s="189"/>
      <c r="Y30" s="189"/>
      <c r="Z30" s="189"/>
      <c r="AA30" s="189"/>
      <c r="AB30" s="189"/>
      <c r="AC30" s="189"/>
    </row>
    <row r="31" spans="1:29" ht="14.25" customHeight="1" thickBot="1" thickTop="1">
      <c r="A31" s="113" t="s">
        <v>196</v>
      </c>
      <c r="B31" s="5">
        <v>33</v>
      </c>
      <c r="C31" s="102">
        <v>2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2</v>
      </c>
      <c r="P31" s="103">
        <v>0</v>
      </c>
      <c r="Q31" s="103">
        <v>0</v>
      </c>
      <c r="R31" s="103">
        <v>0</v>
      </c>
      <c r="S31" s="91"/>
      <c r="T31" s="92" t="s">
        <v>92</v>
      </c>
      <c r="U31" s="189"/>
      <c r="V31" s="128"/>
      <c r="W31" s="189"/>
      <c r="X31" s="189"/>
      <c r="Y31" s="189"/>
      <c r="Z31" s="189"/>
      <c r="AA31" s="189"/>
      <c r="AB31" s="189"/>
      <c r="AC31" s="189"/>
    </row>
    <row r="32" spans="1:29" ht="14.25" customHeight="1" thickBot="1" thickTop="1">
      <c r="A32" s="147" t="s">
        <v>195</v>
      </c>
      <c r="B32" s="5">
        <v>35</v>
      </c>
      <c r="C32" s="102">
        <v>6</v>
      </c>
      <c r="D32" s="103">
        <v>0</v>
      </c>
      <c r="E32" s="103">
        <v>6</v>
      </c>
      <c r="F32" s="103">
        <v>0</v>
      </c>
      <c r="G32" s="103">
        <v>0</v>
      </c>
      <c r="H32" s="103">
        <v>6</v>
      </c>
      <c r="I32" s="103">
        <v>1</v>
      </c>
      <c r="J32" s="103">
        <v>1</v>
      </c>
      <c r="K32" s="103">
        <v>1</v>
      </c>
      <c r="L32" s="103">
        <v>0</v>
      </c>
      <c r="M32" s="103">
        <v>3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94</v>
      </c>
      <c r="U32" s="189"/>
      <c r="V32" s="189"/>
      <c r="W32" s="189"/>
      <c r="X32" s="189"/>
      <c r="Y32" s="189"/>
      <c r="Z32" s="189"/>
      <c r="AA32" s="189"/>
      <c r="AB32" s="189"/>
      <c r="AC32" s="189"/>
    </row>
    <row r="33" spans="1:29" ht="14.25" customHeight="1" thickBot="1" thickTop="1">
      <c r="A33" s="113" t="s">
        <v>194</v>
      </c>
      <c r="B33" s="5">
        <v>63</v>
      </c>
      <c r="C33" s="102">
        <v>24</v>
      </c>
      <c r="D33" s="234">
        <v>8</v>
      </c>
      <c r="E33" s="233">
        <v>16</v>
      </c>
      <c r="F33" s="103">
        <v>0</v>
      </c>
      <c r="G33" s="103">
        <v>0</v>
      </c>
      <c r="H33" s="103">
        <v>16</v>
      </c>
      <c r="I33" s="103">
        <v>2</v>
      </c>
      <c r="J33" s="103">
        <v>3</v>
      </c>
      <c r="K33" s="103">
        <v>1</v>
      </c>
      <c r="L33" s="232">
        <v>2</v>
      </c>
      <c r="M33" s="232">
        <v>7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96</v>
      </c>
      <c r="U33" s="128"/>
      <c r="V33" s="189"/>
      <c r="W33" s="189"/>
      <c r="X33" s="189"/>
      <c r="Y33" s="189"/>
      <c r="Z33" s="189"/>
      <c r="AA33" s="189"/>
      <c r="AB33" s="189"/>
      <c r="AC33" s="189"/>
    </row>
    <row r="34" spans="1:29" ht="14.25" customHeight="1" thickBot="1" thickTop="1">
      <c r="A34" s="113" t="s">
        <v>193</v>
      </c>
      <c r="B34" s="5">
        <v>66</v>
      </c>
      <c r="C34" s="102">
        <v>25</v>
      </c>
      <c r="D34" s="234">
        <v>7</v>
      </c>
      <c r="E34" s="234">
        <v>10</v>
      </c>
      <c r="F34" s="103">
        <v>0</v>
      </c>
      <c r="G34" s="103">
        <v>0</v>
      </c>
      <c r="H34" s="103">
        <v>10</v>
      </c>
      <c r="I34" s="103">
        <v>1</v>
      </c>
      <c r="J34" s="103">
        <v>2</v>
      </c>
      <c r="K34" s="103">
        <v>1</v>
      </c>
      <c r="L34" s="232">
        <v>6</v>
      </c>
      <c r="M34" s="103">
        <v>0</v>
      </c>
      <c r="N34" s="103">
        <v>0</v>
      </c>
      <c r="O34" s="103">
        <v>0</v>
      </c>
      <c r="P34" s="103">
        <v>0</v>
      </c>
      <c r="Q34" s="232">
        <v>3</v>
      </c>
      <c r="R34" s="232">
        <v>5</v>
      </c>
      <c r="S34" s="91"/>
      <c r="T34" s="92" t="s">
        <v>98</v>
      </c>
      <c r="U34" s="189"/>
      <c r="V34" s="189"/>
      <c r="W34" s="189"/>
      <c r="X34" s="189"/>
      <c r="Y34" s="189"/>
      <c r="Z34" s="189"/>
      <c r="AA34" s="189"/>
      <c r="AB34" s="189"/>
      <c r="AC34" s="189"/>
    </row>
    <row r="35" spans="1:29" ht="14.25" customHeight="1" thickBot="1" thickTop="1">
      <c r="A35" s="113" t="s">
        <v>192</v>
      </c>
      <c r="B35" s="5">
        <v>48</v>
      </c>
      <c r="C35" s="102">
        <v>17</v>
      </c>
      <c r="D35" s="234">
        <v>6</v>
      </c>
      <c r="E35" s="233">
        <v>11</v>
      </c>
      <c r="F35" s="103">
        <v>0</v>
      </c>
      <c r="G35" s="103">
        <v>0</v>
      </c>
      <c r="H35" s="103">
        <v>11</v>
      </c>
      <c r="I35" s="103">
        <v>2</v>
      </c>
      <c r="J35" s="103">
        <v>2</v>
      </c>
      <c r="K35" s="103">
        <v>1</v>
      </c>
      <c r="L35" s="232">
        <v>5</v>
      </c>
      <c r="M35" s="232">
        <v>1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100</v>
      </c>
      <c r="U35" s="128"/>
      <c r="V35" s="189"/>
      <c r="W35" s="189"/>
      <c r="X35" s="189"/>
      <c r="Y35" s="189"/>
      <c r="Z35" s="189"/>
      <c r="AA35" s="189"/>
      <c r="AB35" s="189"/>
      <c r="AC35" s="189"/>
    </row>
    <row r="36" spans="1:29" ht="14.25" customHeight="1" thickBot="1" thickTop="1">
      <c r="A36" s="113" t="s">
        <v>191</v>
      </c>
      <c r="B36" s="5">
        <v>35</v>
      </c>
      <c r="C36" s="102">
        <v>9</v>
      </c>
      <c r="D36" s="103">
        <v>4</v>
      </c>
      <c r="E36" s="103">
        <v>5</v>
      </c>
      <c r="F36" s="103">
        <v>0</v>
      </c>
      <c r="G36" s="103">
        <v>0</v>
      </c>
      <c r="H36" s="103">
        <v>5</v>
      </c>
      <c r="I36" s="103">
        <v>1</v>
      </c>
      <c r="J36" s="103">
        <v>0</v>
      </c>
      <c r="K36" s="103">
        <v>0</v>
      </c>
      <c r="L36" s="232">
        <v>1</v>
      </c>
      <c r="M36" s="103">
        <v>0</v>
      </c>
      <c r="N36" s="103">
        <v>1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102</v>
      </c>
      <c r="U36" s="189"/>
      <c r="V36" s="189"/>
      <c r="W36" s="189"/>
      <c r="X36" s="189"/>
      <c r="Y36" s="189"/>
      <c r="Z36" s="189"/>
      <c r="AA36" s="189"/>
      <c r="AB36" s="189"/>
      <c r="AC36" s="189"/>
    </row>
    <row r="37" spans="1:29" ht="14.25" customHeight="1" thickBot="1" thickTop="1">
      <c r="A37" s="147" t="s">
        <v>190</v>
      </c>
      <c r="B37" s="5">
        <v>30</v>
      </c>
      <c r="C37" s="102">
        <v>2</v>
      </c>
      <c r="D37" s="232">
        <v>0</v>
      </c>
      <c r="E37" s="232">
        <v>2</v>
      </c>
      <c r="F37" s="103">
        <v>0</v>
      </c>
      <c r="G37" s="103">
        <v>0</v>
      </c>
      <c r="H37" s="103">
        <v>2</v>
      </c>
      <c r="I37" s="103">
        <v>1</v>
      </c>
      <c r="J37" s="103">
        <v>0</v>
      </c>
      <c r="K37" s="103">
        <v>0</v>
      </c>
      <c r="L37" s="103">
        <v>1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104</v>
      </c>
      <c r="U37" s="128"/>
      <c r="V37" s="128"/>
      <c r="W37" s="189"/>
      <c r="X37" s="189"/>
      <c r="Y37" s="189"/>
      <c r="Z37" s="189"/>
      <c r="AA37" s="189"/>
      <c r="AB37" s="189"/>
      <c r="AC37" s="189"/>
    </row>
    <row r="38" spans="1:29" ht="14.25" customHeight="1" thickBot="1" thickTop="1">
      <c r="A38" s="113" t="s">
        <v>189</v>
      </c>
      <c r="B38" s="5">
        <v>29</v>
      </c>
      <c r="C38" s="102">
        <v>3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232">
        <v>0</v>
      </c>
      <c r="P38" s="103">
        <v>0</v>
      </c>
      <c r="Q38" s="232">
        <v>2</v>
      </c>
      <c r="R38" s="232">
        <v>1</v>
      </c>
      <c r="S38" s="91"/>
      <c r="T38" s="92" t="s">
        <v>92</v>
      </c>
      <c r="U38" s="189"/>
      <c r="V38" s="189"/>
      <c r="W38" s="189"/>
      <c r="X38" s="189"/>
      <c r="Y38" s="189"/>
      <c r="Z38" s="189"/>
      <c r="AA38" s="189"/>
      <c r="AB38" s="189"/>
      <c r="AC38" s="189"/>
    </row>
    <row r="39" spans="1:29" ht="14.25" customHeight="1" thickBot="1" thickTop="1">
      <c r="A39" s="147" t="s">
        <v>186</v>
      </c>
      <c r="B39" s="5">
        <v>41</v>
      </c>
      <c r="C39" s="102">
        <v>6</v>
      </c>
      <c r="D39" s="103">
        <v>0</v>
      </c>
      <c r="E39" s="103">
        <v>6</v>
      </c>
      <c r="F39" s="103">
        <v>0</v>
      </c>
      <c r="G39" s="103">
        <v>0</v>
      </c>
      <c r="H39" s="103">
        <v>6</v>
      </c>
      <c r="I39" s="103">
        <v>1</v>
      </c>
      <c r="J39" s="103">
        <v>1</v>
      </c>
      <c r="K39" s="103">
        <v>1</v>
      </c>
      <c r="L39" s="103">
        <v>0</v>
      </c>
      <c r="M39" s="103">
        <v>3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94</v>
      </c>
      <c r="U39" s="189"/>
      <c r="V39" s="189"/>
      <c r="W39" s="189"/>
      <c r="X39" s="189"/>
      <c r="Y39" s="189"/>
      <c r="Z39" s="189"/>
      <c r="AA39" s="189"/>
      <c r="AB39" s="189"/>
      <c r="AC39" s="189"/>
    </row>
    <row r="40" spans="1:29" ht="14.25" customHeight="1" thickBot="1" thickTop="1">
      <c r="A40" s="113" t="s">
        <v>187</v>
      </c>
      <c r="B40" s="5">
        <v>45</v>
      </c>
      <c r="C40" s="102">
        <v>13</v>
      </c>
      <c r="D40" s="234">
        <v>5</v>
      </c>
      <c r="E40" s="233">
        <v>8</v>
      </c>
      <c r="F40" s="103">
        <v>0</v>
      </c>
      <c r="G40" s="103">
        <v>0</v>
      </c>
      <c r="H40" s="103">
        <v>8</v>
      </c>
      <c r="I40" s="103">
        <v>1</v>
      </c>
      <c r="J40" s="103">
        <v>2</v>
      </c>
      <c r="K40" s="103">
        <v>1</v>
      </c>
      <c r="L40" s="232">
        <v>3</v>
      </c>
      <c r="M40" s="232">
        <v>1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96</v>
      </c>
      <c r="U40" s="128"/>
      <c r="V40" s="189"/>
      <c r="W40" s="189"/>
      <c r="X40" s="189"/>
      <c r="Y40" s="189"/>
      <c r="Z40" s="189"/>
      <c r="AA40" s="189"/>
      <c r="AB40" s="189"/>
      <c r="AC40" s="189"/>
    </row>
    <row r="41" spans="1:29" ht="14.25" customHeight="1" thickBot="1" thickTop="1">
      <c r="A41" s="113" t="s">
        <v>188</v>
      </c>
      <c r="B41" s="5">
        <v>58</v>
      </c>
      <c r="C41" s="102">
        <v>19</v>
      </c>
      <c r="D41" s="103">
        <v>7</v>
      </c>
      <c r="E41" s="103">
        <v>12</v>
      </c>
      <c r="F41" s="103">
        <v>1</v>
      </c>
      <c r="G41" s="103">
        <v>1</v>
      </c>
      <c r="H41" s="103">
        <v>10</v>
      </c>
      <c r="I41" s="103">
        <v>2</v>
      </c>
      <c r="J41" s="103">
        <v>2</v>
      </c>
      <c r="K41" s="103">
        <v>1</v>
      </c>
      <c r="L41" s="103">
        <v>5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98</v>
      </c>
      <c r="U41" s="189"/>
      <c r="V41" s="189"/>
      <c r="W41" s="189"/>
      <c r="X41" s="189"/>
      <c r="Y41" s="189"/>
      <c r="Z41" s="189"/>
      <c r="AA41" s="189"/>
      <c r="AB41" s="189"/>
      <c r="AC41" s="189"/>
    </row>
    <row r="42" spans="1:29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189"/>
      <c r="V42" s="189"/>
      <c r="W42" s="189"/>
      <c r="X42" s="189"/>
      <c r="Y42" s="189"/>
      <c r="Z42" s="189"/>
      <c r="AA42" s="189"/>
      <c r="AB42" s="189"/>
      <c r="AC42" s="189"/>
    </row>
    <row r="43" spans="1:2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216"/>
      <c r="V43" s="189"/>
      <c r="W43" s="189"/>
      <c r="X43" s="189"/>
      <c r="Y43" s="189"/>
      <c r="Z43" s="189"/>
      <c r="AA43" s="189"/>
      <c r="AB43" s="189"/>
      <c r="AC43" s="189"/>
    </row>
    <row r="44" spans="1:29" ht="14.25" customHeight="1" thickTop="1">
      <c r="A44" s="213"/>
      <c r="B44" s="131"/>
      <c r="C44" s="131"/>
      <c r="D44" s="131"/>
      <c r="E44" s="131"/>
      <c r="F44" s="131"/>
      <c r="G44" s="131"/>
      <c r="H44" s="131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5"/>
      <c r="T44" s="190"/>
      <c r="U44" s="189"/>
      <c r="V44" s="189"/>
      <c r="W44" s="189"/>
      <c r="X44" s="189"/>
      <c r="Y44" s="189"/>
      <c r="Z44" s="189"/>
      <c r="AA44" s="189"/>
      <c r="AB44" s="189"/>
      <c r="AC44" s="189"/>
    </row>
    <row r="45" spans="1:29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190"/>
      <c r="U45" s="92"/>
      <c r="V45" s="92"/>
      <c r="W45" s="92"/>
      <c r="X45" s="189"/>
      <c r="Y45" s="189"/>
      <c r="Z45" s="189"/>
      <c r="AA45" s="189"/>
      <c r="AB45" s="189"/>
      <c r="AC45" s="189"/>
    </row>
    <row r="46" spans="1:29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190"/>
      <c r="U46" s="92"/>
      <c r="V46" s="92"/>
      <c r="W46" s="218"/>
      <c r="X46" s="189"/>
      <c r="Y46" s="189"/>
      <c r="Z46" s="189"/>
      <c r="AA46" s="189"/>
      <c r="AB46" s="189"/>
      <c r="AC46" s="189"/>
    </row>
    <row r="47" spans="1:29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92"/>
      <c r="V47" s="92"/>
      <c r="W47" s="189"/>
      <c r="X47" s="189"/>
      <c r="Y47" s="189"/>
      <c r="Z47" s="189"/>
      <c r="AA47" s="189"/>
      <c r="AB47" s="189"/>
      <c r="AC47" s="189"/>
    </row>
    <row r="48" spans="1:29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89"/>
      <c r="V48" s="189"/>
      <c r="W48" s="189"/>
      <c r="X48" s="189"/>
      <c r="Y48" s="189"/>
      <c r="Z48" s="189"/>
      <c r="AA48" s="189"/>
      <c r="AB48" s="189"/>
      <c r="AC48" s="189"/>
    </row>
    <row r="49" spans="1:29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89"/>
      <c r="V49" s="189"/>
      <c r="W49" s="189"/>
      <c r="X49" s="189"/>
      <c r="Y49" s="189"/>
      <c r="Z49" s="189"/>
      <c r="AA49" s="189"/>
      <c r="AB49" s="189"/>
      <c r="AC49" s="189"/>
    </row>
    <row r="50" spans="1:29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89"/>
      <c r="V50" s="189"/>
      <c r="W50" s="189"/>
      <c r="X50" s="189"/>
      <c r="Y50" s="189"/>
      <c r="Z50" s="189"/>
      <c r="AA50" s="189"/>
      <c r="AB50" s="189"/>
      <c r="AC50" s="189"/>
    </row>
    <row r="51" spans="1:29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1:29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89"/>
      <c r="V52" s="189"/>
      <c r="W52" s="189"/>
      <c r="X52" s="189"/>
      <c r="Y52" s="189"/>
      <c r="Z52" s="189"/>
      <c r="AA52" s="189"/>
      <c r="AB52" s="189"/>
      <c r="AC52" s="189"/>
    </row>
    <row r="53" spans="1:29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89"/>
      <c r="V53" s="189"/>
      <c r="W53" s="189"/>
      <c r="X53" s="189"/>
      <c r="Y53" s="189"/>
      <c r="Z53" s="189"/>
      <c r="AA53" s="189"/>
      <c r="AB53" s="189"/>
      <c r="AC53" s="189"/>
    </row>
    <row r="54" spans="1:29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89"/>
      <c r="V54" s="189"/>
      <c r="W54" s="189"/>
      <c r="X54" s="189"/>
      <c r="Y54" s="189"/>
      <c r="Z54" s="189"/>
      <c r="AA54" s="189"/>
      <c r="AB54" s="189"/>
      <c r="AC54" s="189"/>
    </row>
    <row r="55" spans="1:29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89"/>
      <c r="V55" s="189"/>
      <c r="W55" s="189"/>
      <c r="X55" s="189"/>
      <c r="Y55" s="189"/>
      <c r="Z55" s="189"/>
      <c r="AA55" s="189"/>
      <c r="AB55" s="189"/>
      <c r="AC55" s="189"/>
    </row>
    <row r="56" spans="1:29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89"/>
      <c r="V56" s="189"/>
      <c r="W56" s="189"/>
      <c r="X56" s="189"/>
      <c r="Y56" s="189"/>
      <c r="Z56" s="189"/>
      <c r="AA56" s="189"/>
      <c r="AB56" s="189"/>
      <c r="AC56" s="189"/>
    </row>
    <row r="57" spans="1:29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89"/>
      <c r="V57" s="189"/>
      <c r="W57" s="189"/>
      <c r="X57" s="189"/>
      <c r="Y57" s="189"/>
      <c r="Z57" s="189"/>
      <c r="AA57" s="189"/>
      <c r="AB57" s="189"/>
      <c r="AC57" s="189"/>
    </row>
    <row r="58" spans="1:29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89"/>
      <c r="V58" s="189"/>
      <c r="W58" s="189"/>
      <c r="X58" s="189"/>
      <c r="Y58" s="189"/>
      <c r="Z58" s="189"/>
      <c r="AA58" s="189"/>
      <c r="AB58" s="189"/>
      <c r="AC58" s="189"/>
    </row>
    <row r="59" spans="1:29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89"/>
      <c r="V59" s="189"/>
      <c r="W59" s="189"/>
      <c r="X59" s="189"/>
      <c r="Y59" s="189"/>
      <c r="Z59" s="189"/>
      <c r="AA59" s="189"/>
      <c r="AB59" s="189"/>
      <c r="AC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>
      <c r="A1" s="243" t="s">
        <v>35</v>
      </c>
      <c r="B1" s="246"/>
      <c r="C1" s="54"/>
      <c r="D1" s="54" t="s">
        <v>83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SUM(B12:B43)</f>
        <v>1580</v>
      </c>
      <c r="C8" s="7">
        <f t="shared" si="0"/>
        <v>425</v>
      </c>
      <c r="D8" s="47">
        <f t="shared" si="0"/>
        <v>126</v>
      </c>
      <c r="E8" s="32">
        <f t="shared" si="0"/>
        <v>263</v>
      </c>
      <c r="F8" s="35">
        <f t="shared" si="0"/>
        <v>0</v>
      </c>
      <c r="G8" s="35">
        <f>SUM(G12:G43)</f>
        <v>0</v>
      </c>
      <c r="H8" s="38">
        <f t="shared" si="0"/>
        <v>265</v>
      </c>
      <c r="I8" s="42">
        <f t="shared" si="0"/>
        <v>36</v>
      </c>
      <c r="J8" s="42">
        <f t="shared" si="0"/>
        <v>38</v>
      </c>
      <c r="K8" s="42">
        <f t="shared" si="0"/>
        <v>21</v>
      </c>
      <c r="L8" s="42">
        <f>SUM(L12:L43)</f>
        <v>101</v>
      </c>
      <c r="M8" s="42">
        <f t="shared" si="0"/>
        <v>52</v>
      </c>
      <c r="N8" s="42">
        <f t="shared" si="0"/>
        <v>7</v>
      </c>
      <c r="O8" s="42">
        <f t="shared" si="0"/>
        <v>11</v>
      </c>
      <c r="P8" s="42">
        <f t="shared" si="0"/>
        <v>0</v>
      </c>
      <c r="Q8" s="42">
        <f t="shared" si="0"/>
        <v>8</v>
      </c>
      <c r="R8" s="42">
        <f t="shared" si="0"/>
        <v>15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0.2964705882352941</v>
      </c>
      <c r="E9" s="33">
        <f t="shared" si="1"/>
        <v>0.6188235294117647</v>
      </c>
      <c r="F9" s="36">
        <f t="shared" si="1"/>
        <v>0</v>
      </c>
      <c r="G9" s="36">
        <f t="shared" si="1"/>
        <v>0</v>
      </c>
      <c r="H9" s="39">
        <f t="shared" si="1"/>
        <v>0.6235294117647059</v>
      </c>
      <c r="I9" s="43">
        <f t="shared" si="1"/>
        <v>0.08470588235294117</v>
      </c>
      <c r="J9" s="43">
        <f t="shared" si="1"/>
        <v>0.08941176470588236</v>
      </c>
      <c r="K9" s="43">
        <f t="shared" si="1"/>
        <v>0.04941176470588235</v>
      </c>
      <c r="L9" s="43">
        <f t="shared" si="1"/>
        <v>0.2376470588235294</v>
      </c>
      <c r="M9" s="43">
        <f t="shared" si="1"/>
        <v>0.1223529411764706</v>
      </c>
      <c r="N9" s="43">
        <f t="shared" si="1"/>
        <v>0.01647058823529412</v>
      </c>
      <c r="O9" s="62">
        <f t="shared" si="1"/>
        <v>0.02588235294117647</v>
      </c>
      <c r="P9" s="77">
        <f t="shared" si="1"/>
        <v>0</v>
      </c>
      <c r="Q9" s="66">
        <f t="shared" si="1"/>
        <v>0.018823529411764704</v>
      </c>
      <c r="R9" s="72">
        <f t="shared" si="1"/>
        <v>0.03529411764705882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50.96774193548387</v>
      </c>
      <c r="C10" s="9">
        <f>C8/C9</f>
        <v>13.709677419354838</v>
      </c>
      <c r="D10" s="49">
        <f aca="true" t="shared" si="2" ref="D10:R10">D8/$C$9</f>
        <v>4.064516129032258</v>
      </c>
      <c r="E10" s="34">
        <f t="shared" si="2"/>
        <v>8.483870967741936</v>
      </c>
      <c r="F10" s="37">
        <f t="shared" si="2"/>
        <v>0</v>
      </c>
      <c r="G10" s="37">
        <f>G8/$C$9</f>
        <v>0</v>
      </c>
      <c r="H10" s="40">
        <f t="shared" si="2"/>
        <v>8.548387096774194</v>
      </c>
      <c r="I10" s="44">
        <f t="shared" si="2"/>
        <v>1.1612903225806452</v>
      </c>
      <c r="J10" s="44">
        <f t="shared" si="2"/>
        <v>1.2258064516129032</v>
      </c>
      <c r="K10" s="44">
        <f t="shared" si="2"/>
        <v>0.6774193548387096</v>
      </c>
      <c r="L10" s="44">
        <f>L8/$C$9</f>
        <v>3.2580645161290325</v>
      </c>
      <c r="M10" s="44">
        <f t="shared" si="2"/>
        <v>1.6774193548387097</v>
      </c>
      <c r="N10" s="44">
        <f t="shared" si="2"/>
        <v>0.22580645161290322</v>
      </c>
      <c r="O10" s="63">
        <f t="shared" si="2"/>
        <v>0.3548387096774194</v>
      </c>
      <c r="P10" s="78">
        <f t="shared" si="2"/>
        <v>0</v>
      </c>
      <c r="Q10" s="67">
        <f t="shared" si="2"/>
        <v>0.25806451612903225</v>
      </c>
      <c r="R10" s="73">
        <f t="shared" si="2"/>
        <v>0.4838709677419355</v>
      </c>
      <c r="U10" s="140" t="s">
        <v>61</v>
      </c>
      <c r="V10" s="92"/>
    </row>
    <row r="11" spans="1:52" s="121" customFormat="1" ht="14.25" thickBot="1" thickTop="1">
      <c r="A11" s="157" t="s">
        <v>65</v>
      </c>
      <c r="B11" s="158" t="s">
        <v>75</v>
      </c>
      <c r="D11" s="156" t="s">
        <v>74</v>
      </c>
      <c r="F11" s="120"/>
      <c r="G11" s="120"/>
      <c r="H11" s="94"/>
      <c r="I11" s="94"/>
      <c r="J11" s="146"/>
      <c r="K11" s="94"/>
      <c r="L11" s="94"/>
      <c r="M11" s="94"/>
      <c r="N11" s="94"/>
      <c r="O11" s="94"/>
      <c r="P11" s="94"/>
      <c r="Q11" s="94"/>
      <c r="R11" s="94"/>
      <c r="T11" s="18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113" t="s">
        <v>246</v>
      </c>
      <c r="B12" s="5">
        <v>42</v>
      </c>
      <c r="C12" s="102">
        <v>5</v>
      </c>
      <c r="D12" s="103">
        <v>5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104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147" t="s">
        <v>245</v>
      </c>
      <c r="B13" s="5">
        <v>40</v>
      </c>
      <c r="C13" s="102">
        <v>3</v>
      </c>
      <c r="D13" s="103">
        <v>0</v>
      </c>
      <c r="E13" s="232">
        <v>3</v>
      </c>
      <c r="F13" s="103">
        <v>0</v>
      </c>
      <c r="G13" s="103">
        <v>0</v>
      </c>
      <c r="H13" s="103">
        <v>3</v>
      </c>
      <c r="I13" s="103">
        <v>0</v>
      </c>
      <c r="J13" s="103">
        <v>1</v>
      </c>
      <c r="K13" s="103">
        <v>1</v>
      </c>
      <c r="L13" s="103">
        <v>0</v>
      </c>
      <c r="M13" s="232">
        <v>1</v>
      </c>
      <c r="N13" s="103">
        <v>0</v>
      </c>
      <c r="O13" s="232">
        <v>0</v>
      </c>
      <c r="P13" s="103">
        <v>0</v>
      </c>
      <c r="Q13" s="103">
        <v>0</v>
      </c>
      <c r="R13" s="103">
        <v>0</v>
      </c>
      <c r="S13" s="91"/>
      <c r="T13" s="92" t="s">
        <v>92</v>
      </c>
      <c r="U13" s="128"/>
    </row>
    <row r="14" spans="1:20" ht="14.25" customHeight="1" thickBot="1" thickTop="1">
      <c r="A14" s="147" t="s">
        <v>244</v>
      </c>
      <c r="B14" s="5">
        <v>47</v>
      </c>
      <c r="C14" s="102">
        <v>6</v>
      </c>
      <c r="D14" s="103">
        <v>0</v>
      </c>
      <c r="E14" s="103">
        <v>6</v>
      </c>
      <c r="F14" s="103">
        <v>0</v>
      </c>
      <c r="G14" s="103">
        <v>0</v>
      </c>
      <c r="H14" s="103">
        <v>6</v>
      </c>
      <c r="I14" s="103">
        <v>0</v>
      </c>
      <c r="J14" s="103">
        <v>1</v>
      </c>
      <c r="K14" s="103">
        <v>1</v>
      </c>
      <c r="L14" s="103">
        <v>0</v>
      </c>
      <c r="M14" s="103">
        <v>4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94</v>
      </c>
    </row>
    <row r="15" spans="1:21" ht="14.25" customHeight="1" thickBot="1" thickTop="1">
      <c r="A15" s="113" t="s">
        <v>243</v>
      </c>
      <c r="B15" s="5">
        <v>63</v>
      </c>
      <c r="C15" s="102">
        <v>21</v>
      </c>
      <c r="D15" s="234">
        <v>9</v>
      </c>
      <c r="E15" s="233">
        <v>12</v>
      </c>
      <c r="F15" s="103">
        <v>0</v>
      </c>
      <c r="G15" s="103">
        <v>0</v>
      </c>
      <c r="H15" s="103">
        <v>12</v>
      </c>
      <c r="I15" s="103">
        <v>2</v>
      </c>
      <c r="J15" s="103">
        <v>2</v>
      </c>
      <c r="K15" s="103">
        <v>1</v>
      </c>
      <c r="L15" s="232">
        <v>5</v>
      </c>
      <c r="M15" s="232">
        <v>2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96</v>
      </c>
      <c r="U15" s="128"/>
    </row>
    <row r="16" spans="1:20" ht="14.25" customHeight="1" thickBot="1" thickTop="1">
      <c r="A16" s="113" t="s">
        <v>242</v>
      </c>
      <c r="B16" s="5">
        <v>90</v>
      </c>
      <c r="C16" s="102">
        <v>43</v>
      </c>
      <c r="D16" s="234">
        <v>15</v>
      </c>
      <c r="E16" s="233">
        <v>28</v>
      </c>
      <c r="F16" s="103">
        <v>0</v>
      </c>
      <c r="G16" s="103">
        <v>0</v>
      </c>
      <c r="H16" s="103">
        <v>28</v>
      </c>
      <c r="I16" s="103">
        <v>5</v>
      </c>
      <c r="J16" s="103">
        <v>3</v>
      </c>
      <c r="K16" s="103">
        <v>2</v>
      </c>
      <c r="L16" s="232">
        <v>13</v>
      </c>
      <c r="M16" s="232">
        <v>1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98</v>
      </c>
    </row>
    <row r="17" spans="1:20" ht="14.25" customHeight="1" thickBot="1" thickTop="1">
      <c r="A17" s="113" t="s">
        <v>241</v>
      </c>
      <c r="B17" s="5">
        <v>56</v>
      </c>
      <c r="C17" s="102">
        <v>20</v>
      </c>
      <c r="D17" s="234">
        <v>9</v>
      </c>
      <c r="E17" s="232">
        <v>11</v>
      </c>
      <c r="F17" s="103">
        <v>0</v>
      </c>
      <c r="G17" s="103">
        <v>0</v>
      </c>
      <c r="H17" s="103">
        <v>11</v>
      </c>
      <c r="I17" s="103">
        <v>2</v>
      </c>
      <c r="J17" s="103">
        <v>2</v>
      </c>
      <c r="K17" s="103">
        <v>1</v>
      </c>
      <c r="L17" s="232">
        <v>5</v>
      </c>
      <c r="M17" s="232">
        <v>1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100</v>
      </c>
    </row>
    <row r="18" spans="1:20" ht="14.25" customHeight="1" thickBot="1" thickTop="1">
      <c r="A18" s="113" t="s">
        <v>240</v>
      </c>
      <c r="B18" s="5">
        <v>62</v>
      </c>
      <c r="C18" s="102">
        <v>20</v>
      </c>
      <c r="D18" s="234">
        <v>7</v>
      </c>
      <c r="E18" s="233">
        <v>13</v>
      </c>
      <c r="F18" s="103">
        <v>0</v>
      </c>
      <c r="G18" s="103">
        <v>0</v>
      </c>
      <c r="H18" s="103">
        <v>13</v>
      </c>
      <c r="I18" s="103">
        <v>2</v>
      </c>
      <c r="J18" s="103">
        <v>1</v>
      </c>
      <c r="K18" s="103">
        <v>1</v>
      </c>
      <c r="L18" s="232">
        <v>5</v>
      </c>
      <c r="M18" s="232">
        <v>4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102</v>
      </c>
    </row>
    <row r="19" spans="1:23" ht="14.25" customHeight="1" thickBot="1" thickTop="1">
      <c r="A19" s="147" t="s">
        <v>239</v>
      </c>
      <c r="B19" s="5">
        <v>37</v>
      </c>
      <c r="C19" s="102">
        <v>4</v>
      </c>
      <c r="D19" s="232">
        <v>0</v>
      </c>
      <c r="E19" s="232">
        <v>4</v>
      </c>
      <c r="F19" s="103">
        <v>0</v>
      </c>
      <c r="G19" s="103">
        <v>0</v>
      </c>
      <c r="H19" s="103">
        <v>4</v>
      </c>
      <c r="I19" s="103">
        <v>2</v>
      </c>
      <c r="J19" s="103">
        <v>0</v>
      </c>
      <c r="K19" s="103">
        <v>0</v>
      </c>
      <c r="L19" s="232">
        <v>2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104</v>
      </c>
      <c r="U19" s="128"/>
      <c r="V19" s="128"/>
      <c r="W19" s="128"/>
    </row>
    <row r="20" spans="1:21" ht="14.25" customHeight="1" thickBot="1" thickTop="1">
      <c r="A20" s="113" t="s">
        <v>238</v>
      </c>
      <c r="B20" s="5">
        <v>37</v>
      </c>
      <c r="C20" s="102">
        <v>2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2</v>
      </c>
      <c r="P20" s="103">
        <v>0</v>
      </c>
      <c r="Q20" s="103">
        <v>0</v>
      </c>
      <c r="R20" s="103">
        <v>0</v>
      </c>
      <c r="S20" s="91"/>
      <c r="T20" s="92" t="s">
        <v>92</v>
      </c>
      <c r="U20" s="128"/>
    </row>
    <row r="21" spans="1:20" ht="14.25" customHeight="1" thickBot="1" thickTop="1">
      <c r="A21" s="147" t="s">
        <v>237</v>
      </c>
      <c r="B21" s="5">
        <v>46</v>
      </c>
      <c r="C21" s="102">
        <v>8</v>
      </c>
      <c r="D21" s="103">
        <v>0</v>
      </c>
      <c r="E21" s="103">
        <v>8</v>
      </c>
      <c r="F21" s="103">
        <v>0</v>
      </c>
      <c r="G21" s="103">
        <v>0</v>
      </c>
      <c r="H21" s="103">
        <v>8</v>
      </c>
      <c r="I21" s="103">
        <v>1</v>
      </c>
      <c r="J21" s="103">
        <v>2</v>
      </c>
      <c r="K21" s="103">
        <v>1</v>
      </c>
      <c r="L21" s="103">
        <v>0</v>
      </c>
      <c r="M21" s="103">
        <v>3</v>
      </c>
      <c r="N21" s="103">
        <v>1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94</v>
      </c>
    </row>
    <row r="22" spans="1:21" ht="14.25" customHeight="1" thickBot="1" thickTop="1">
      <c r="A22" s="113" t="s">
        <v>236</v>
      </c>
      <c r="B22" s="5">
        <v>58</v>
      </c>
      <c r="C22" s="102">
        <v>21</v>
      </c>
      <c r="D22" s="234">
        <v>8</v>
      </c>
      <c r="E22" s="233">
        <v>13</v>
      </c>
      <c r="F22" s="103">
        <v>0</v>
      </c>
      <c r="G22" s="103">
        <v>0</v>
      </c>
      <c r="H22" s="103">
        <v>13</v>
      </c>
      <c r="I22" s="103">
        <v>2</v>
      </c>
      <c r="J22" s="103">
        <v>2</v>
      </c>
      <c r="K22" s="103">
        <v>1</v>
      </c>
      <c r="L22" s="232">
        <v>6</v>
      </c>
      <c r="M22" s="232">
        <v>1</v>
      </c>
      <c r="N22" s="103">
        <v>1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96</v>
      </c>
      <c r="U22" s="128"/>
    </row>
    <row r="23" spans="1:23" ht="14.25" customHeight="1" thickBot="1" thickTop="1">
      <c r="A23" s="113" t="s">
        <v>235</v>
      </c>
      <c r="B23" s="5">
        <v>60</v>
      </c>
      <c r="C23" s="102">
        <v>20</v>
      </c>
      <c r="D23" s="234">
        <v>6</v>
      </c>
      <c r="E23" s="233">
        <v>14</v>
      </c>
      <c r="F23" s="103">
        <v>0</v>
      </c>
      <c r="G23" s="103">
        <v>0</v>
      </c>
      <c r="H23" s="103">
        <v>15</v>
      </c>
      <c r="I23" s="103">
        <v>2</v>
      </c>
      <c r="J23" s="103">
        <v>2</v>
      </c>
      <c r="K23" s="103">
        <v>2</v>
      </c>
      <c r="L23" s="232">
        <v>7</v>
      </c>
      <c r="M23" s="232">
        <v>1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98</v>
      </c>
      <c r="U23" s="128"/>
      <c r="V23" s="128"/>
      <c r="W23" s="128"/>
    </row>
    <row r="24" spans="1:21" ht="14.25" customHeight="1" thickBot="1" thickTop="1">
      <c r="A24" s="113" t="s">
        <v>234</v>
      </c>
      <c r="B24" s="5">
        <v>58</v>
      </c>
      <c r="C24" s="102">
        <v>18</v>
      </c>
      <c r="D24" s="234">
        <v>6</v>
      </c>
      <c r="E24" s="233">
        <v>12</v>
      </c>
      <c r="F24" s="103">
        <v>0</v>
      </c>
      <c r="G24" s="103">
        <v>0</v>
      </c>
      <c r="H24" s="103">
        <v>12</v>
      </c>
      <c r="I24" s="103">
        <v>2</v>
      </c>
      <c r="J24" s="103">
        <v>2</v>
      </c>
      <c r="K24" s="103">
        <v>1</v>
      </c>
      <c r="L24" s="232">
        <v>6</v>
      </c>
      <c r="M24" s="232">
        <v>1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100</v>
      </c>
      <c r="U24" s="128"/>
    </row>
    <row r="25" spans="1:23" ht="14.25" customHeight="1" thickBot="1" thickTop="1">
      <c r="A25" s="113" t="s">
        <v>233</v>
      </c>
      <c r="B25" s="5">
        <v>54</v>
      </c>
      <c r="C25" s="102">
        <v>19</v>
      </c>
      <c r="D25" s="103">
        <v>8</v>
      </c>
      <c r="E25" s="103">
        <v>11</v>
      </c>
      <c r="F25" s="103">
        <v>0</v>
      </c>
      <c r="G25" s="103">
        <v>0</v>
      </c>
      <c r="H25" s="103">
        <v>11</v>
      </c>
      <c r="I25" s="103">
        <v>2</v>
      </c>
      <c r="J25" s="103">
        <v>2</v>
      </c>
      <c r="K25" s="103">
        <v>1</v>
      </c>
      <c r="L25" s="232">
        <v>6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102</v>
      </c>
      <c r="U25" s="128"/>
      <c r="V25" s="128"/>
      <c r="W25" s="128"/>
    </row>
    <row r="26" spans="1:22" ht="14.25" customHeight="1" thickBot="1" thickTop="1">
      <c r="A26" s="113" t="s">
        <v>232</v>
      </c>
      <c r="B26" s="5">
        <v>45</v>
      </c>
      <c r="C26" s="102">
        <v>6</v>
      </c>
      <c r="D26" s="103">
        <v>6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104</v>
      </c>
      <c r="U26" s="128"/>
      <c r="V26" s="128"/>
    </row>
    <row r="27" spans="1:20" ht="14.25" customHeight="1" thickBot="1" thickTop="1">
      <c r="A27" s="113" t="s">
        <v>231</v>
      </c>
      <c r="B27" s="5">
        <v>41</v>
      </c>
      <c r="C27" s="102">
        <v>6</v>
      </c>
      <c r="D27" s="103">
        <v>0</v>
      </c>
      <c r="E27" s="232">
        <v>1</v>
      </c>
      <c r="F27" s="103">
        <v>0</v>
      </c>
      <c r="G27" s="103">
        <v>0</v>
      </c>
      <c r="H27" s="103">
        <v>1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1</v>
      </c>
      <c r="O27" s="234">
        <v>5</v>
      </c>
      <c r="P27" s="103">
        <v>0</v>
      </c>
      <c r="Q27" s="103">
        <v>0</v>
      </c>
      <c r="R27" s="103">
        <v>0</v>
      </c>
      <c r="S27" s="91"/>
      <c r="T27" s="92" t="s">
        <v>92</v>
      </c>
    </row>
    <row r="28" spans="1:20" ht="14.25" customHeight="1" thickBot="1" thickTop="1">
      <c r="A28" s="147" t="s">
        <v>230</v>
      </c>
      <c r="B28" s="5">
        <v>46</v>
      </c>
      <c r="C28" s="102">
        <v>11</v>
      </c>
      <c r="D28" s="103">
        <v>0</v>
      </c>
      <c r="E28" s="103">
        <v>11</v>
      </c>
      <c r="F28" s="103">
        <v>0</v>
      </c>
      <c r="G28" s="103">
        <v>0</v>
      </c>
      <c r="H28" s="103">
        <v>11</v>
      </c>
      <c r="I28" s="103">
        <v>1</v>
      </c>
      <c r="J28" s="103">
        <v>1</v>
      </c>
      <c r="K28" s="103">
        <v>1</v>
      </c>
      <c r="L28" s="103">
        <v>1</v>
      </c>
      <c r="M28" s="103">
        <v>6</v>
      </c>
      <c r="N28" s="103">
        <v>1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94</v>
      </c>
    </row>
    <row r="29" spans="1:21" ht="14.25" customHeight="1" thickBot="1" thickTop="1">
      <c r="A29" s="113" t="s">
        <v>229</v>
      </c>
      <c r="B29" s="5">
        <v>50</v>
      </c>
      <c r="C29" s="102">
        <v>19</v>
      </c>
      <c r="D29" s="232">
        <v>0</v>
      </c>
      <c r="E29" s="233">
        <v>15</v>
      </c>
      <c r="F29" s="103">
        <v>0</v>
      </c>
      <c r="G29" s="103">
        <v>0</v>
      </c>
      <c r="H29" s="103">
        <v>15</v>
      </c>
      <c r="I29" s="103">
        <v>1</v>
      </c>
      <c r="J29" s="103">
        <v>1</v>
      </c>
      <c r="K29" s="103">
        <v>1</v>
      </c>
      <c r="L29" s="232">
        <v>6</v>
      </c>
      <c r="M29" s="232">
        <v>6</v>
      </c>
      <c r="N29" s="103">
        <v>0</v>
      </c>
      <c r="O29" s="103">
        <v>0</v>
      </c>
      <c r="P29" s="103">
        <v>0</v>
      </c>
      <c r="Q29" s="232">
        <v>1</v>
      </c>
      <c r="R29" s="232">
        <v>3</v>
      </c>
      <c r="S29" s="91"/>
      <c r="T29" s="92" t="s">
        <v>96</v>
      </c>
      <c r="U29" s="128"/>
    </row>
    <row r="30" spans="1:20" ht="14.25" customHeight="1" thickBot="1" thickTop="1">
      <c r="A30" s="113" t="s">
        <v>228</v>
      </c>
      <c r="B30" s="5">
        <v>60</v>
      </c>
      <c r="C30" s="102">
        <v>19</v>
      </c>
      <c r="D30" s="234">
        <v>8</v>
      </c>
      <c r="E30" s="233">
        <v>11</v>
      </c>
      <c r="F30" s="103">
        <v>0</v>
      </c>
      <c r="G30" s="103">
        <v>0</v>
      </c>
      <c r="H30" s="103">
        <v>11</v>
      </c>
      <c r="I30" s="103">
        <v>1</v>
      </c>
      <c r="J30" s="103">
        <v>3</v>
      </c>
      <c r="K30" s="103">
        <v>1</v>
      </c>
      <c r="L30" s="232">
        <v>4</v>
      </c>
      <c r="M30" s="232">
        <v>2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98</v>
      </c>
    </row>
    <row r="31" spans="1:23" ht="14.25" customHeight="1" thickBot="1" thickTop="1">
      <c r="A31" s="113" t="s">
        <v>227</v>
      </c>
      <c r="B31" s="5">
        <v>58</v>
      </c>
      <c r="C31" s="102">
        <v>20</v>
      </c>
      <c r="D31" s="234">
        <v>6</v>
      </c>
      <c r="E31" s="233">
        <v>14</v>
      </c>
      <c r="F31" s="103">
        <v>0</v>
      </c>
      <c r="G31" s="103">
        <v>0</v>
      </c>
      <c r="H31" s="103">
        <v>14</v>
      </c>
      <c r="I31" s="103">
        <v>2</v>
      </c>
      <c r="J31" s="103">
        <v>1</v>
      </c>
      <c r="K31" s="103">
        <v>1</v>
      </c>
      <c r="L31" s="232">
        <v>8</v>
      </c>
      <c r="M31" s="232">
        <v>1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100</v>
      </c>
      <c r="U31" s="128"/>
      <c r="V31" s="128"/>
      <c r="W31" s="128"/>
    </row>
    <row r="32" spans="1:20" ht="14.25" customHeight="1" thickBot="1" thickTop="1">
      <c r="A32" s="113" t="s">
        <v>226</v>
      </c>
      <c r="B32" s="5">
        <v>64</v>
      </c>
      <c r="C32" s="102">
        <v>21</v>
      </c>
      <c r="D32" s="234">
        <v>10</v>
      </c>
      <c r="E32" s="233">
        <v>11</v>
      </c>
      <c r="F32" s="103">
        <v>0</v>
      </c>
      <c r="G32" s="103">
        <v>0</v>
      </c>
      <c r="H32" s="103">
        <v>11</v>
      </c>
      <c r="I32" s="103">
        <v>2</v>
      </c>
      <c r="J32" s="103">
        <v>2</v>
      </c>
      <c r="K32" s="103">
        <v>0</v>
      </c>
      <c r="L32" s="232">
        <v>6</v>
      </c>
      <c r="M32" s="232">
        <v>1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102</v>
      </c>
    </row>
    <row r="33" spans="1:20" ht="14.25" customHeight="1" thickBot="1" thickTop="1">
      <c r="A33" s="113" t="s">
        <v>225</v>
      </c>
      <c r="B33" s="5">
        <v>38</v>
      </c>
      <c r="C33" s="102">
        <v>5</v>
      </c>
      <c r="D33" s="234">
        <v>4</v>
      </c>
      <c r="E33" s="232">
        <v>1</v>
      </c>
      <c r="F33" s="103">
        <v>0</v>
      </c>
      <c r="G33" s="103">
        <v>0</v>
      </c>
      <c r="H33" s="103">
        <v>1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1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104</v>
      </c>
    </row>
    <row r="34" spans="1:20" ht="14.25" customHeight="1" thickBot="1" thickTop="1">
      <c r="A34" s="113" t="s">
        <v>224</v>
      </c>
      <c r="B34" s="5">
        <v>34</v>
      </c>
      <c r="C34" s="102">
        <v>2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2</v>
      </c>
      <c r="P34" s="103">
        <v>0</v>
      </c>
      <c r="Q34" s="103">
        <v>0</v>
      </c>
      <c r="R34" s="103">
        <v>0</v>
      </c>
      <c r="S34" s="91"/>
      <c r="T34" s="92" t="s">
        <v>92</v>
      </c>
    </row>
    <row r="35" spans="1:20" ht="14.25" customHeight="1" thickBot="1" thickTop="1">
      <c r="A35" s="147" t="s">
        <v>216</v>
      </c>
      <c r="B35" s="5">
        <v>40</v>
      </c>
      <c r="C35" s="102">
        <v>7</v>
      </c>
      <c r="D35" s="103">
        <v>0</v>
      </c>
      <c r="E35" s="103">
        <v>7</v>
      </c>
      <c r="F35" s="103">
        <v>0</v>
      </c>
      <c r="G35" s="103">
        <v>0</v>
      </c>
      <c r="H35" s="103">
        <v>7</v>
      </c>
      <c r="I35" s="103">
        <v>1</v>
      </c>
      <c r="J35" s="103">
        <v>1</v>
      </c>
      <c r="K35" s="103">
        <v>1</v>
      </c>
      <c r="L35" s="103">
        <v>0</v>
      </c>
      <c r="M35" s="103">
        <v>4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94</v>
      </c>
    </row>
    <row r="36" spans="1:22" ht="14.25" customHeight="1" thickBot="1" thickTop="1">
      <c r="A36" s="113" t="s">
        <v>217</v>
      </c>
      <c r="B36" s="5">
        <v>49</v>
      </c>
      <c r="C36" s="102">
        <v>17</v>
      </c>
      <c r="D36" s="234">
        <v>7</v>
      </c>
      <c r="E36" s="233">
        <v>10</v>
      </c>
      <c r="F36" s="103">
        <v>0</v>
      </c>
      <c r="G36" s="103">
        <v>0</v>
      </c>
      <c r="H36" s="103">
        <v>10</v>
      </c>
      <c r="I36" s="103">
        <v>2</v>
      </c>
      <c r="J36" s="103">
        <v>2</v>
      </c>
      <c r="K36" s="103">
        <v>1</v>
      </c>
      <c r="L36" s="232">
        <v>4</v>
      </c>
      <c r="M36" s="232">
        <v>1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96</v>
      </c>
      <c r="U36" s="128"/>
      <c r="V36" s="128"/>
    </row>
    <row r="37" spans="1:20" ht="14.25" customHeight="1" thickBot="1" thickTop="1">
      <c r="A37" s="147" t="s">
        <v>218</v>
      </c>
      <c r="B37" s="5">
        <v>66</v>
      </c>
      <c r="C37" s="102">
        <v>24</v>
      </c>
      <c r="D37" s="232">
        <v>0</v>
      </c>
      <c r="E37" s="233">
        <v>24</v>
      </c>
      <c r="F37" s="103">
        <v>0</v>
      </c>
      <c r="G37" s="103">
        <v>0</v>
      </c>
      <c r="H37" s="103">
        <v>24</v>
      </c>
      <c r="I37" s="103">
        <v>2</v>
      </c>
      <c r="J37" s="103">
        <v>2</v>
      </c>
      <c r="K37" s="103">
        <v>1</v>
      </c>
      <c r="L37" s="232">
        <v>6</v>
      </c>
      <c r="M37" s="232">
        <v>11</v>
      </c>
      <c r="N37" s="103">
        <v>2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98</v>
      </c>
    </row>
    <row r="38" spans="1:20" ht="14.25" customHeight="1" thickBot="1" thickTop="1">
      <c r="A38" s="113" t="s">
        <v>219</v>
      </c>
      <c r="B38" s="5">
        <v>52</v>
      </c>
      <c r="C38" s="102">
        <v>20</v>
      </c>
      <c r="D38" s="234">
        <v>6</v>
      </c>
      <c r="E38" s="233">
        <v>14</v>
      </c>
      <c r="F38" s="103">
        <v>0</v>
      </c>
      <c r="G38" s="103">
        <v>0</v>
      </c>
      <c r="H38" s="103">
        <v>14</v>
      </c>
      <c r="I38" s="103">
        <v>2</v>
      </c>
      <c r="J38" s="103">
        <v>3</v>
      </c>
      <c r="K38" s="103">
        <v>1</v>
      </c>
      <c r="L38" s="232">
        <v>6</v>
      </c>
      <c r="M38" s="232">
        <v>1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100</v>
      </c>
    </row>
    <row r="39" spans="1:20" ht="14.25" customHeight="1" thickBot="1" thickTop="1">
      <c r="A39" s="113" t="s">
        <v>220</v>
      </c>
      <c r="B39" s="5">
        <v>72</v>
      </c>
      <c r="C39" s="102">
        <v>26</v>
      </c>
      <c r="D39" s="234">
        <v>6</v>
      </c>
      <c r="E39" s="234">
        <v>9</v>
      </c>
      <c r="F39" s="103">
        <v>0</v>
      </c>
      <c r="G39" s="103">
        <v>0</v>
      </c>
      <c r="H39" s="103">
        <v>9</v>
      </c>
      <c r="I39" s="103">
        <v>0</v>
      </c>
      <c r="J39" s="103">
        <v>2</v>
      </c>
      <c r="K39" s="103">
        <v>0</v>
      </c>
      <c r="L39" s="232">
        <v>5</v>
      </c>
      <c r="M39" s="103">
        <v>0</v>
      </c>
      <c r="N39" s="103">
        <v>0</v>
      </c>
      <c r="O39" s="103">
        <v>0</v>
      </c>
      <c r="P39" s="103">
        <v>0</v>
      </c>
      <c r="Q39" s="232">
        <v>4</v>
      </c>
      <c r="R39" s="232">
        <v>9</v>
      </c>
      <c r="S39" s="91"/>
      <c r="T39" s="92" t="s">
        <v>102</v>
      </c>
    </row>
    <row r="40" spans="1:20" ht="14.25" customHeight="1" thickBot="1" thickTop="1">
      <c r="A40" s="113" t="s">
        <v>221</v>
      </c>
      <c r="B40" s="5">
        <v>39</v>
      </c>
      <c r="C40" s="102">
        <v>4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104</v>
      </c>
    </row>
    <row r="41" spans="1:23" ht="14.25" customHeight="1" thickBot="1" thickTop="1">
      <c r="A41" s="113" t="s">
        <v>222</v>
      </c>
      <c r="B41" s="5">
        <v>34</v>
      </c>
      <c r="C41" s="102">
        <v>2</v>
      </c>
      <c r="D41" s="103">
        <v>0</v>
      </c>
      <c r="E41" s="103">
        <v>0</v>
      </c>
      <c r="F41" s="103">
        <v>0</v>
      </c>
      <c r="G41" s="103">
        <v>0</v>
      </c>
      <c r="H41" s="103">
        <v>1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2</v>
      </c>
      <c r="P41" s="103">
        <v>0</v>
      </c>
      <c r="Q41" s="103">
        <v>0</v>
      </c>
      <c r="R41" s="103">
        <v>0</v>
      </c>
      <c r="S41" s="91"/>
      <c r="T41" s="92" t="s">
        <v>92</v>
      </c>
      <c r="U41" s="128"/>
      <c r="V41" s="128"/>
      <c r="W41" s="128"/>
    </row>
    <row r="42" spans="1:21" ht="14.25" customHeight="1" thickBot="1" thickTop="1">
      <c r="A42" s="113" t="s">
        <v>223</v>
      </c>
      <c r="B42" s="5">
        <v>42</v>
      </c>
      <c r="C42" s="102">
        <v>6</v>
      </c>
      <c r="D42" s="103">
        <v>0</v>
      </c>
      <c r="E42" s="232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232">
        <v>3</v>
      </c>
      <c r="R42" s="232">
        <v>3</v>
      </c>
      <c r="S42" s="91"/>
      <c r="T42" s="92" t="s">
        <v>94</v>
      </c>
      <c r="U42" s="128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43" t="s">
        <v>35</v>
      </c>
      <c r="B1" s="246"/>
      <c r="C1" s="54"/>
      <c r="D1" s="54" t="s">
        <v>84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SUM(B12:B42)</f>
        <v>1685</v>
      </c>
      <c r="C8" s="7">
        <f t="shared" si="0"/>
        <v>507</v>
      </c>
      <c r="D8" s="47">
        <f t="shared" si="0"/>
        <v>142</v>
      </c>
      <c r="E8" s="32">
        <f t="shared" si="0"/>
        <v>232</v>
      </c>
      <c r="F8" s="35">
        <f t="shared" si="0"/>
        <v>0</v>
      </c>
      <c r="G8" s="35">
        <f>SUM(G12:G43)</f>
        <v>0</v>
      </c>
      <c r="H8" s="38">
        <f t="shared" si="0"/>
        <v>232</v>
      </c>
      <c r="I8" s="42">
        <f t="shared" si="0"/>
        <v>38</v>
      </c>
      <c r="J8" s="42">
        <f t="shared" si="0"/>
        <v>37</v>
      </c>
      <c r="K8" s="42">
        <f t="shared" si="0"/>
        <v>23</v>
      </c>
      <c r="L8" s="42">
        <f>SUM(L12:L42)</f>
        <v>50</v>
      </c>
      <c r="M8" s="42">
        <f t="shared" si="0"/>
        <v>39</v>
      </c>
      <c r="N8" s="42">
        <f t="shared" si="0"/>
        <v>38</v>
      </c>
      <c r="O8" s="42">
        <f t="shared" si="0"/>
        <v>0</v>
      </c>
      <c r="P8" s="42">
        <f t="shared" si="0"/>
        <v>30</v>
      </c>
      <c r="Q8" s="42">
        <f t="shared" si="0"/>
        <v>0</v>
      </c>
      <c r="R8" s="42">
        <f t="shared" si="0"/>
        <v>103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COUNT($C12:C42)</f>
        <v>30</v>
      </c>
      <c r="D9" s="48">
        <f aca="true" t="shared" si="1" ref="D9:R9">D8/$C$8</f>
        <v>0.28007889546351084</v>
      </c>
      <c r="E9" s="33">
        <f t="shared" si="1"/>
        <v>0.45759368836291914</v>
      </c>
      <c r="F9" s="36">
        <f t="shared" si="1"/>
        <v>0</v>
      </c>
      <c r="G9" s="36">
        <f t="shared" si="1"/>
        <v>0</v>
      </c>
      <c r="H9" s="39">
        <f t="shared" si="1"/>
        <v>0.45759368836291914</v>
      </c>
      <c r="I9" s="43">
        <f t="shared" si="1"/>
        <v>0.07495069033530571</v>
      </c>
      <c r="J9" s="43">
        <f t="shared" si="1"/>
        <v>0.07297830374753451</v>
      </c>
      <c r="K9" s="43">
        <f t="shared" si="1"/>
        <v>0.045364891518737675</v>
      </c>
      <c r="L9" s="43">
        <f t="shared" si="1"/>
        <v>0.09861932938856016</v>
      </c>
      <c r="M9" s="43">
        <f t="shared" si="1"/>
        <v>0.07692307692307693</v>
      </c>
      <c r="N9" s="43">
        <f t="shared" si="1"/>
        <v>0.07495069033530571</v>
      </c>
      <c r="O9" s="62">
        <f t="shared" si="1"/>
        <v>0</v>
      </c>
      <c r="P9" s="77">
        <f t="shared" si="1"/>
        <v>0.05917159763313609</v>
      </c>
      <c r="Q9" s="66">
        <f t="shared" si="1"/>
        <v>0</v>
      </c>
      <c r="R9" s="72">
        <f t="shared" si="1"/>
        <v>0.20315581854043394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56.166666666666664</v>
      </c>
      <c r="C10" s="9">
        <f>C8/C9</f>
        <v>16.9</v>
      </c>
      <c r="D10" s="49">
        <f aca="true" t="shared" si="2" ref="D10:R10">D8/$C$9</f>
        <v>4.733333333333333</v>
      </c>
      <c r="E10" s="34">
        <f t="shared" si="2"/>
        <v>7.733333333333333</v>
      </c>
      <c r="F10" s="37">
        <f t="shared" si="2"/>
        <v>0</v>
      </c>
      <c r="G10" s="37">
        <f>G8/$C$9</f>
        <v>0</v>
      </c>
      <c r="H10" s="40">
        <f t="shared" si="2"/>
        <v>7.733333333333333</v>
      </c>
      <c r="I10" s="44">
        <f t="shared" si="2"/>
        <v>1.2666666666666666</v>
      </c>
      <c r="J10" s="44">
        <f t="shared" si="2"/>
        <v>1.2333333333333334</v>
      </c>
      <c r="K10" s="44">
        <f t="shared" si="2"/>
        <v>0.7666666666666667</v>
      </c>
      <c r="L10" s="44">
        <f>L8/$C$9</f>
        <v>1.6666666666666667</v>
      </c>
      <c r="M10" s="44">
        <f t="shared" si="2"/>
        <v>1.3</v>
      </c>
      <c r="N10" s="44">
        <f t="shared" si="2"/>
        <v>1.2666666666666666</v>
      </c>
      <c r="O10" s="63">
        <f t="shared" si="2"/>
        <v>0</v>
      </c>
      <c r="P10" s="78">
        <f t="shared" si="2"/>
        <v>1</v>
      </c>
      <c r="Q10" s="67">
        <f t="shared" si="2"/>
        <v>0</v>
      </c>
      <c r="R10" s="73">
        <f t="shared" si="2"/>
        <v>3.433333333333333</v>
      </c>
      <c r="U10" s="140" t="s">
        <v>61</v>
      </c>
      <c r="V10" s="92"/>
    </row>
    <row r="11" spans="1:52" s="121" customFormat="1" ht="14.25" thickBot="1" thickTop="1">
      <c r="A11" s="157" t="s">
        <v>65</v>
      </c>
      <c r="B11" s="158" t="s">
        <v>64</v>
      </c>
      <c r="C11" s="9"/>
      <c r="D11" s="94"/>
      <c r="E11" s="120"/>
      <c r="F11" s="120"/>
      <c r="G11" s="120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113" t="s">
        <v>276</v>
      </c>
      <c r="B12" s="5">
        <v>59</v>
      </c>
      <c r="C12" s="102">
        <v>19</v>
      </c>
      <c r="D12" s="232">
        <v>0</v>
      </c>
      <c r="E12" s="232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232">
        <v>4</v>
      </c>
      <c r="Q12" s="103">
        <v>0</v>
      </c>
      <c r="R12" s="232">
        <v>15</v>
      </c>
      <c r="S12" s="91"/>
      <c r="T12" s="92" t="s">
        <v>100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113" t="s">
        <v>275</v>
      </c>
      <c r="B13" s="5">
        <v>71</v>
      </c>
      <c r="C13" s="102">
        <v>25</v>
      </c>
      <c r="D13" s="103">
        <v>13</v>
      </c>
      <c r="E13" s="103">
        <v>12</v>
      </c>
      <c r="F13" s="103">
        <v>0</v>
      </c>
      <c r="G13" s="103">
        <v>0</v>
      </c>
      <c r="H13" s="103">
        <v>12</v>
      </c>
      <c r="I13" s="103">
        <v>2</v>
      </c>
      <c r="J13" s="103">
        <v>2</v>
      </c>
      <c r="K13" s="103">
        <v>2</v>
      </c>
      <c r="L13" s="232">
        <v>1</v>
      </c>
      <c r="M13" s="103">
        <v>0</v>
      </c>
      <c r="N13" s="103">
        <v>5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102</v>
      </c>
      <c r="U13" s="132"/>
      <c r="V13" s="132"/>
      <c r="W13" s="132"/>
    </row>
    <row r="14" spans="1:21" ht="14.25" customHeight="1" thickBot="1" thickTop="1">
      <c r="A14" s="235" t="s">
        <v>274</v>
      </c>
      <c r="B14" s="5">
        <v>39</v>
      </c>
      <c r="C14" s="102">
        <v>5</v>
      </c>
      <c r="D14" s="234">
        <v>4</v>
      </c>
      <c r="E14" s="232">
        <v>1</v>
      </c>
      <c r="F14" s="103">
        <v>0</v>
      </c>
      <c r="G14" s="103">
        <v>0</v>
      </c>
      <c r="H14" s="103">
        <v>1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1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104</v>
      </c>
      <c r="U14" s="132"/>
    </row>
    <row r="15" spans="1:23" ht="14.25" customHeight="1" thickBot="1" thickTop="1">
      <c r="A15" s="147" t="s">
        <v>273</v>
      </c>
      <c r="B15" s="5">
        <v>44</v>
      </c>
      <c r="C15" s="102">
        <v>4</v>
      </c>
      <c r="D15" s="103">
        <v>0</v>
      </c>
      <c r="E15" s="232">
        <v>4</v>
      </c>
      <c r="F15" s="103">
        <v>0</v>
      </c>
      <c r="G15" s="103">
        <v>0</v>
      </c>
      <c r="H15" s="103">
        <v>3</v>
      </c>
      <c r="I15" s="103">
        <v>1</v>
      </c>
      <c r="J15" s="103">
        <v>1</v>
      </c>
      <c r="K15" s="103">
        <v>0</v>
      </c>
      <c r="L15" s="103">
        <v>0</v>
      </c>
      <c r="M15" s="232">
        <v>1</v>
      </c>
      <c r="N15" s="103">
        <v>1</v>
      </c>
      <c r="O15" s="232">
        <v>0</v>
      </c>
      <c r="P15" s="103">
        <v>0</v>
      </c>
      <c r="Q15" s="103">
        <v>0</v>
      </c>
      <c r="R15" s="103">
        <v>0</v>
      </c>
      <c r="S15" s="91"/>
      <c r="T15" s="92" t="s">
        <v>92</v>
      </c>
      <c r="V15" s="132"/>
      <c r="W15" s="132"/>
    </row>
    <row r="16" spans="1:20" ht="14.25" customHeight="1" thickBot="1" thickTop="1">
      <c r="A16" s="147" t="s">
        <v>272</v>
      </c>
      <c r="B16" s="5">
        <v>42</v>
      </c>
      <c r="C16" s="102">
        <v>6</v>
      </c>
      <c r="D16" s="103">
        <v>0</v>
      </c>
      <c r="E16" s="103">
        <v>6</v>
      </c>
      <c r="F16" s="103">
        <v>0</v>
      </c>
      <c r="G16" s="103">
        <v>0</v>
      </c>
      <c r="H16" s="103">
        <v>6</v>
      </c>
      <c r="I16" s="103">
        <v>1</v>
      </c>
      <c r="J16" s="103">
        <v>1</v>
      </c>
      <c r="K16" s="103">
        <v>1</v>
      </c>
      <c r="L16" s="103">
        <v>0</v>
      </c>
      <c r="M16" s="103">
        <v>3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94</v>
      </c>
    </row>
    <row r="17" spans="1:20" ht="14.25" customHeight="1" thickBot="1" thickTop="1">
      <c r="A17" s="113" t="s">
        <v>270</v>
      </c>
      <c r="B17" s="5">
        <v>60</v>
      </c>
      <c r="C17" s="102">
        <v>23</v>
      </c>
      <c r="D17" s="234">
        <v>9</v>
      </c>
      <c r="E17" s="233">
        <v>14</v>
      </c>
      <c r="F17" s="103">
        <v>0</v>
      </c>
      <c r="G17" s="103">
        <v>0</v>
      </c>
      <c r="H17" s="103">
        <v>14</v>
      </c>
      <c r="I17" s="103">
        <v>2</v>
      </c>
      <c r="J17" s="103">
        <v>2</v>
      </c>
      <c r="K17" s="103">
        <v>2</v>
      </c>
      <c r="L17" s="232">
        <v>1</v>
      </c>
      <c r="M17" s="232">
        <v>1</v>
      </c>
      <c r="N17" s="103">
        <v>6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96</v>
      </c>
    </row>
    <row r="18" spans="1:22" ht="14.25" customHeight="1" thickBot="1" thickTop="1">
      <c r="A18" s="235" t="s">
        <v>269</v>
      </c>
      <c r="B18" s="5">
        <v>66</v>
      </c>
      <c r="C18" s="102">
        <v>20</v>
      </c>
      <c r="D18" s="234">
        <v>7</v>
      </c>
      <c r="E18" s="233">
        <v>13</v>
      </c>
      <c r="F18" s="103">
        <v>0</v>
      </c>
      <c r="G18" s="103">
        <v>0</v>
      </c>
      <c r="H18" s="103">
        <v>13</v>
      </c>
      <c r="I18" s="103">
        <v>2</v>
      </c>
      <c r="J18" s="103">
        <v>2</v>
      </c>
      <c r="K18" s="103">
        <v>1</v>
      </c>
      <c r="L18" s="103">
        <v>0</v>
      </c>
      <c r="M18" s="232">
        <v>2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98</v>
      </c>
      <c r="V18" s="132"/>
    </row>
    <row r="19" spans="1:20" ht="14.25" customHeight="1" thickBot="1" thickTop="1">
      <c r="A19" s="113" t="s">
        <v>268</v>
      </c>
      <c r="B19" s="5">
        <v>59</v>
      </c>
      <c r="C19" s="102">
        <v>22</v>
      </c>
      <c r="D19" s="234">
        <v>9</v>
      </c>
      <c r="E19" s="233">
        <v>13</v>
      </c>
      <c r="F19" s="103">
        <v>0</v>
      </c>
      <c r="G19" s="103">
        <v>0</v>
      </c>
      <c r="H19" s="103">
        <v>13</v>
      </c>
      <c r="I19" s="103">
        <v>2</v>
      </c>
      <c r="J19" s="103">
        <v>3</v>
      </c>
      <c r="K19" s="103">
        <v>2</v>
      </c>
      <c r="L19" s="232">
        <v>1</v>
      </c>
      <c r="M19" s="232">
        <v>1</v>
      </c>
      <c r="N19" s="103">
        <v>4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100</v>
      </c>
    </row>
    <row r="20" spans="1:20" ht="14.25" customHeight="1" thickBot="1" thickTop="1">
      <c r="A20" s="113" t="s">
        <v>271</v>
      </c>
      <c r="B20" s="5">
        <v>72</v>
      </c>
      <c r="C20" s="102">
        <v>34</v>
      </c>
      <c r="D20" s="234">
        <v>15</v>
      </c>
      <c r="E20" s="233">
        <v>19</v>
      </c>
      <c r="F20" s="103">
        <v>0</v>
      </c>
      <c r="G20" s="103">
        <v>0</v>
      </c>
      <c r="H20" s="103">
        <v>19</v>
      </c>
      <c r="I20" s="103">
        <v>3</v>
      </c>
      <c r="J20" s="103">
        <v>3</v>
      </c>
      <c r="K20" s="103">
        <v>2</v>
      </c>
      <c r="L20" s="232">
        <v>4</v>
      </c>
      <c r="M20" s="232">
        <v>1</v>
      </c>
      <c r="N20" s="103">
        <v>7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102</v>
      </c>
    </row>
    <row r="21" spans="1:23" ht="14.25" customHeight="1" thickBot="1" thickTop="1">
      <c r="A21" s="113" t="s">
        <v>267</v>
      </c>
      <c r="B21" s="5">
        <v>43</v>
      </c>
      <c r="C21" s="102">
        <v>9</v>
      </c>
      <c r="D21" s="103">
        <v>9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104</v>
      </c>
      <c r="V21" s="132"/>
      <c r="W21" s="132"/>
    </row>
    <row r="22" spans="1:20" ht="14.25" customHeight="1" thickBot="1" thickTop="1">
      <c r="A22" s="147" t="s">
        <v>266</v>
      </c>
      <c r="B22" s="5">
        <v>43</v>
      </c>
      <c r="C22" s="102">
        <v>5</v>
      </c>
      <c r="D22" s="103">
        <v>0</v>
      </c>
      <c r="E22" s="232">
        <v>5</v>
      </c>
      <c r="F22" s="103">
        <v>0</v>
      </c>
      <c r="G22" s="103">
        <v>0</v>
      </c>
      <c r="H22" s="103">
        <v>5</v>
      </c>
      <c r="I22" s="103">
        <v>2</v>
      </c>
      <c r="J22" s="103">
        <v>0</v>
      </c>
      <c r="K22" s="103">
        <v>0</v>
      </c>
      <c r="L22" s="232">
        <v>2</v>
      </c>
      <c r="M22" s="103">
        <v>0</v>
      </c>
      <c r="N22" s="103">
        <v>1</v>
      </c>
      <c r="O22" s="232">
        <v>0</v>
      </c>
      <c r="P22" s="103">
        <v>0</v>
      </c>
      <c r="Q22" s="103">
        <v>0</v>
      </c>
      <c r="R22" s="103">
        <v>0</v>
      </c>
      <c r="S22" s="91"/>
      <c r="T22" s="92" t="s">
        <v>92</v>
      </c>
    </row>
    <row r="23" spans="1:20" ht="14.25" customHeight="1" thickBot="1" thickTop="1">
      <c r="A23" s="147" t="s">
        <v>265</v>
      </c>
      <c r="B23" s="5">
        <v>43</v>
      </c>
      <c r="C23" s="102">
        <v>7</v>
      </c>
      <c r="D23" s="103">
        <v>0</v>
      </c>
      <c r="E23" s="103">
        <v>7</v>
      </c>
      <c r="F23" s="103">
        <v>0</v>
      </c>
      <c r="G23" s="103">
        <v>0</v>
      </c>
      <c r="H23" s="103">
        <v>7</v>
      </c>
      <c r="I23" s="103">
        <v>1</v>
      </c>
      <c r="J23" s="103">
        <v>1</v>
      </c>
      <c r="K23" s="103">
        <v>1</v>
      </c>
      <c r="L23" s="103">
        <v>0</v>
      </c>
      <c r="M23" s="103">
        <v>3</v>
      </c>
      <c r="N23" s="103">
        <v>1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94</v>
      </c>
    </row>
    <row r="24" spans="1:20" ht="14.25" customHeight="1" thickBot="1" thickTop="1">
      <c r="A24" s="113" t="s">
        <v>264</v>
      </c>
      <c r="B24" s="5">
        <v>60</v>
      </c>
      <c r="C24" s="102">
        <v>21</v>
      </c>
      <c r="D24" s="234">
        <v>9</v>
      </c>
      <c r="E24" s="233">
        <v>12</v>
      </c>
      <c r="F24" s="103">
        <v>0</v>
      </c>
      <c r="G24" s="103">
        <v>0</v>
      </c>
      <c r="H24" s="103">
        <v>12</v>
      </c>
      <c r="I24" s="103">
        <v>2</v>
      </c>
      <c r="J24" s="103">
        <v>2</v>
      </c>
      <c r="K24" s="103">
        <v>1</v>
      </c>
      <c r="L24" s="232">
        <v>6</v>
      </c>
      <c r="M24" s="232">
        <v>1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96</v>
      </c>
    </row>
    <row r="25" spans="1:20" ht="14.25" customHeight="1" thickBot="1" thickTop="1">
      <c r="A25" s="113" t="s">
        <v>263</v>
      </c>
      <c r="B25" s="5">
        <v>66</v>
      </c>
      <c r="C25" s="102">
        <v>24</v>
      </c>
      <c r="D25" s="234">
        <v>8</v>
      </c>
      <c r="E25" s="233">
        <v>16</v>
      </c>
      <c r="F25" s="103">
        <v>0</v>
      </c>
      <c r="G25" s="103">
        <v>0</v>
      </c>
      <c r="H25" s="103">
        <v>16</v>
      </c>
      <c r="I25" s="103">
        <v>4</v>
      </c>
      <c r="J25" s="103">
        <v>2</v>
      </c>
      <c r="K25" s="103">
        <v>1</v>
      </c>
      <c r="L25" s="232">
        <v>6</v>
      </c>
      <c r="M25" s="232">
        <v>2</v>
      </c>
      <c r="N25" s="103">
        <v>1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98</v>
      </c>
    </row>
    <row r="26" spans="1:20" ht="14.25" customHeight="1" thickBot="1" thickTop="1">
      <c r="A26" s="235" t="s">
        <v>262</v>
      </c>
      <c r="B26" s="5">
        <v>58</v>
      </c>
      <c r="C26" s="102">
        <v>21</v>
      </c>
      <c r="D26" s="234">
        <v>10</v>
      </c>
      <c r="E26" s="233">
        <v>11</v>
      </c>
      <c r="F26" s="103">
        <v>0</v>
      </c>
      <c r="G26" s="103">
        <v>0</v>
      </c>
      <c r="H26" s="103">
        <v>11</v>
      </c>
      <c r="I26" s="103">
        <v>2</v>
      </c>
      <c r="J26" s="103">
        <v>2</v>
      </c>
      <c r="K26" s="103">
        <v>1</v>
      </c>
      <c r="L26" s="232">
        <v>5</v>
      </c>
      <c r="M26" s="232">
        <v>1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100</v>
      </c>
    </row>
    <row r="27" spans="1:20" ht="14.25" customHeight="1" thickBot="1" thickTop="1">
      <c r="A27" s="113" t="s">
        <v>261</v>
      </c>
      <c r="B27" s="5">
        <v>64</v>
      </c>
      <c r="C27" s="102">
        <v>22</v>
      </c>
      <c r="D27" s="232">
        <v>0</v>
      </c>
      <c r="E27" s="234">
        <v>1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1</v>
      </c>
      <c r="O27" s="103">
        <v>0</v>
      </c>
      <c r="P27" s="232">
        <v>3</v>
      </c>
      <c r="Q27" s="103">
        <v>0</v>
      </c>
      <c r="R27" s="232">
        <v>18</v>
      </c>
      <c r="S27" s="91"/>
      <c r="T27" s="92" t="s">
        <v>102</v>
      </c>
    </row>
    <row r="28" spans="1:20" ht="14.25" customHeight="1" thickBot="1" thickTop="1">
      <c r="A28" s="147" t="s">
        <v>260</v>
      </c>
      <c r="B28" s="5">
        <v>35</v>
      </c>
      <c r="C28" s="102">
        <v>4</v>
      </c>
      <c r="D28" s="232">
        <v>0</v>
      </c>
      <c r="E28" s="232">
        <v>4</v>
      </c>
      <c r="F28" s="103">
        <v>0</v>
      </c>
      <c r="G28" s="103">
        <v>0</v>
      </c>
      <c r="H28" s="103">
        <v>4</v>
      </c>
      <c r="I28" s="103">
        <v>2</v>
      </c>
      <c r="J28" s="103">
        <v>0</v>
      </c>
      <c r="K28" s="103">
        <v>0</v>
      </c>
      <c r="L28" s="232">
        <v>2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104</v>
      </c>
    </row>
    <row r="29" spans="1:22" ht="14.25" customHeight="1" thickBot="1" thickTop="1">
      <c r="A29" s="147" t="s">
        <v>259</v>
      </c>
      <c r="B29" s="5">
        <v>39</v>
      </c>
      <c r="C29" s="102">
        <v>6</v>
      </c>
      <c r="D29" s="232">
        <v>0</v>
      </c>
      <c r="E29" s="232">
        <v>6</v>
      </c>
      <c r="F29" s="103">
        <v>0</v>
      </c>
      <c r="G29" s="103">
        <v>0</v>
      </c>
      <c r="H29" s="103">
        <v>6</v>
      </c>
      <c r="I29" s="103">
        <v>1</v>
      </c>
      <c r="J29" s="103">
        <v>1</v>
      </c>
      <c r="K29" s="103">
        <v>1</v>
      </c>
      <c r="L29" s="103">
        <v>0</v>
      </c>
      <c r="M29" s="232">
        <v>1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92</v>
      </c>
      <c r="V29" s="132"/>
    </row>
    <row r="30" spans="1:20" ht="14.25" customHeight="1" thickBot="1" thickTop="1">
      <c r="A30" s="113" t="s">
        <v>258</v>
      </c>
      <c r="B30" s="5">
        <v>48</v>
      </c>
      <c r="C30" s="102">
        <v>10</v>
      </c>
      <c r="D30" s="232">
        <v>1</v>
      </c>
      <c r="E30" s="234">
        <v>9</v>
      </c>
      <c r="F30" s="103">
        <v>0</v>
      </c>
      <c r="G30" s="103">
        <v>0</v>
      </c>
      <c r="H30" s="103">
        <v>9</v>
      </c>
      <c r="I30" s="103">
        <v>1</v>
      </c>
      <c r="J30" s="103">
        <v>3</v>
      </c>
      <c r="K30" s="103">
        <v>1</v>
      </c>
      <c r="L30" s="103">
        <v>0</v>
      </c>
      <c r="M30" s="103">
        <v>4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94</v>
      </c>
    </row>
    <row r="31" spans="1:20" ht="14.25" customHeight="1" thickBot="1" thickTop="1">
      <c r="A31" s="113" t="s">
        <v>257</v>
      </c>
      <c r="B31" s="5">
        <v>65</v>
      </c>
      <c r="C31" s="102">
        <v>21</v>
      </c>
      <c r="D31" s="232">
        <v>0</v>
      </c>
      <c r="E31" s="232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232">
        <v>3</v>
      </c>
      <c r="Q31" s="103">
        <v>0</v>
      </c>
      <c r="R31" s="232">
        <v>18</v>
      </c>
      <c r="S31" s="91"/>
      <c r="T31" s="92" t="s">
        <v>96</v>
      </c>
    </row>
    <row r="32" spans="1:23" ht="14.25" customHeight="1" thickBot="1" thickTop="1">
      <c r="A32" s="113" t="s">
        <v>256</v>
      </c>
      <c r="B32" s="5">
        <v>71</v>
      </c>
      <c r="C32" s="102">
        <v>23</v>
      </c>
      <c r="D32" s="232">
        <v>0</v>
      </c>
      <c r="E32" s="234">
        <v>2</v>
      </c>
      <c r="F32" s="103">
        <v>0</v>
      </c>
      <c r="G32" s="103">
        <v>0</v>
      </c>
      <c r="H32" s="103">
        <v>4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4</v>
      </c>
      <c r="O32" s="103">
        <v>0</v>
      </c>
      <c r="P32" s="232">
        <v>3</v>
      </c>
      <c r="Q32" s="103">
        <v>0</v>
      </c>
      <c r="R32" s="232">
        <v>18</v>
      </c>
      <c r="S32" s="91"/>
      <c r="T32" s="92" t="s">
        <v>98</v>
      </c>
      <c r="V32" s="132"/>
      <c r="W32" s="132"/>
    </row>
    <row r="33" spans="1:20" ht="14.25" customHeight="1" thickBot="1" thickTop="1">
      <c r="A33" s="235" t="s">
        <v>255</v>
      </c>
      <c r="B33" s="5">
        <v>55</v>
      </c>
      <c r="C33" s="102">
        <v>20</v>
      </c>
      <c r="D33" s="232">
        <v>0</v>
      </c>
      <c r="E33" s="232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232">
        <v>3</v>
      </c>
      <c r="Q33" s="103">
        <v>0</v>
      </c>
      <c r="R33" s="232">
        <v>17</v>
      </c>
      <c r="S33" s="91"/>
      <c r="T33" s="92" t="s">
        <v>100</v>
      </c>
    </row>
    <row r="34" spans="1:23" ht="14.25" customHeight="1" thickBot="1" thickTop="1">
      <c r="A34" s="113" t="s">
        <v>254</v>
      </c>
      <c r="B34" s="5">
        <v>65</v>
      </c>
      <c r="C34" s="102">
        <v>22</v>
      </c>
      <c r="D34" s="232">
        <v>0</v>
      </c>
      <c r="E34" s="234">
        <v>1</v>
      </c>
      <c r="F34" s="103">
        <v>0</v>
      </c>
      <c r="G34" s="103">
        <v>0</v>
      </c>
      <c r="H34" s="103">
        <v>1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1</v>
      </c>
      <c r="O34" s="103">
        <v>0</v>
      </c>
      <c r="P34" s="103">
        <v>4</v>
      </c>
      <c r="Q34" s="103">
        <v>0</v>
      </c>
      <c r="R34" s="232">
        <v>17</v>
      </c>
      <c r="S34" s="91"/>
      <c r="T34" s="92" t="s">
        <v>102</v>
      </c>
      <c r="V34" s="132"/>
      <c r="W34" s="132"/>
    </row>
    <row r="35" spans="1:20" ht="14.25" customHeight="1" thickBot="1" thickTop="1">
      <c r="A35" s="113" t="s">
        <v>253</v>
      </c>
      <c r="B35" s="5">
        <v>41</v>
      </c>
      <c r="C35" s="102">
        <v>5</v>
      </c>
      <c r="D35" s="232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232">
        <v>5</v>
      </c>
      <c r="Q35" s="103">
        <v>0</v>
      </c>
      <c r="R35" s="103">
        <v>0</v>
      </c>
      <c r="S35" s="91"/>
      <c r="T35" s="92" t="s">
        <v>104</v>
      </c>
    </row>
    <row r="36" spans="1:23" ht="14.25" customHeight="1" thickBot="1" thickTop="1">
      <c r="A36" s="147" t="s">
        <v>252</v>
      </c>
      <c r="B36" s="5">
        <v>41</v>
      </c>
      <c r="C36" s="102">
        <v>5</v>
      </c>
      <c r="D36" s="103">
        <v>0</v>
      </c>
      <c r="E36" s="232">
        <v>5</v>
      </c>
      <c r="F36" s="103">
        <v>0</v>
      </c>
      <c r="G36" s="103">
        <v>0</v>
      </c>
      <c r="H36" s="103">
        <v>5</v>
      </c>
      <c r="I36" s="103">
        <v>0</v>
      </c>
      <c r="J36" s="103">
        <v>2</v>
      </c>
      <c r="K36" s="103">
        <v>1</v>
      </c>
      <c r="L36" s="232">
        <v>1</v>
      </c>
      <c r="M36" s="232">
        <v>1</v>
      </c>
      <c r="N36" s="103">
        <v>0</v>
      </c>
      <c r="O36" s="232">
        <v>0</v>
      </c>
      <c r="P36" s="103">
        <v>0</v>
      </c>
      <c r="Q36" s="103">
        <v>0</v>
      </c>
      <c r="R36" s="103">
        <v>0</v>
      </c>
      <c r="S36" s="91"/>
      <c r="T36" s="92" t="s">
        <v>92</v>
      </c>
      <c r="V36" s="132"/>
      <c r="W36" s="132"/>
    </row>
    <row r="37" spans="1:20" ht="14.25" customHeight="1" thickBot="1" thickTop="1">
      <c r="A37" s="147" t="s">
        <v>247</v>
      </c>
      <c r="B37" s="5">
        <v>75</v>
      </c>
      <c r="C37" s="102">
        <v>30</v>
      </c>
      <c r="D37" s="103">
        <v>0</v>
      </c>
      <c r="E37" s="103">
        <v>30</v>
      </c>
      <c r="F37" s="103">
        <v>0</v>
      </c>
      <c r="G37" s="103">
        <v>0</v>
      </c>
      <c r="H37" s="103">
        <v>30</v>
      </c>
      <c r="I37" s="103">
        <v>3</v>
      </c>
      <c r="J37" s="103">
        <v>4</v>
      </c>
      <c r="K37" s="103">
        <v>2</v>
      </c>
      <c r="L37" s="232">
        <v>3</v>
      </c>
      <c r="M37" s="103">
        <v>14</v>
      </c>
      <c r="N37" s="103">
        <v>4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94</v>
      </c>
    </row>
    <row r="38" spans="1:21" ht="14.25" customHeight="1" thickBot="1" thickTop="1">
      <c r="A38" s="113" t="s">
        <v>248</v>
      </c>
      <c r="B38" s="5">
        <v>66</v>
      </c>
      <c r="C38" s="102">
        <v>26</v>
      </c>
      <c r="D38" s="234">
        <v>13</v>
      </c>
      <c r="E38" s="234">
        <v>8</v>
      </c>
      <c r="F38" s="103">
        <v>0</v>
      </c>
      <c r="G38" s="103">
        <v>0</v>
      </c>
      <c r="H38" s="103">
        <v>8</v>
      </c>
      <c r="I38" s="103">
        <v>0</v>
      </c>
      <c r="J38" s="103">
        <v>1</v>
      </c>
      <c r="K38" s="103">
        <v>1</v>
      </c>
      <c r="L38" s="232">
        <v>5</v>
      </c>
      <c r="M38" s="103">
        <v>0</v>
      </c>
      <c r="N38" s="103">
        <v>0</v>
      </c>
      <c r="O38" s="103">
        <v>0</v>
      </c>
      <c r="P38" s="232">
        <v>5</v>
      </c>
      <c r="Q38" s="103">
        <v>0</v>
      </c>
      <c r="R38" s="103">
        <v>0</v>
      </c>
      <c r="S38" s="91"/>
      <c r="T38" s="92" t="s">
        <v>96</v>
      </c>
      <c r="U38" s="132"/>
    </row>
    <row r="39" spans="1:20" ht="14.25" customHeight="1" thickBot="1" thickTop="1">
      <c r="A39" s="113" t="s">
        <v>249</v>
      </c>
      <c r="B39" s="5">
        <v>70</v>
      </c>
      <c r="C39" s="102">
        <v>23</v>
      </c>
      <c r="D39" s="234">
        <v>11</v>
      </c>
      <c r="E39" s="233">
        <v>12</v>
      </c>
      <c r="F39" s="103">
        <v>0</v>
      </c>
      <c r="G39" s="103">
        <v>0</v>
      </c>
      <c r="H39" s="103">
        <v>12</v>
      </c>
      <c r="I39" s="103">
        <v>2</v>
      </c>
      <c r="J39" s="103">
        <v>2</v>
      </c>
      <c r="K39" s="103">
        <v>1</v>
      </c>
      <c r="L39" s="232">
        <v>4</v>
      </c>
      <c r="M39" s="232">
        <v>2</v>
      </c>
      <c r="N39" s="103">
        <v>1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98</v>
      </c>
    </row>
    <row r="40" spans="1:20" ht="14.25" customHeight="1" thickBot="1" thickTop="1">
      <c r="A40" s="235" t="s">
        <v>250</v>
      </c>
      <c r="B40" s="5">
        <v>60</v>
      </c>
      <c r="C40" s="102">
        <v>23</v>
      </c>
      <c r="D40" s="234">
        <v>11</v>
      </c>
      <c r="E40" s="233">
        <v>12</v>
      </c>
      <c r="F40" s="103">
        <v>0</v>
      </c>
      <c r="G40" s="103">
        <v>0</v>
      </c>
      <c r="H40" s="103">
        <v>12</v>
      </c>
      <c r="I40" s="103">
        <v>3</v>
      </c>
      <c r="J40" s="103">
        <v>2</v>
      </c>
      <c r="K40" s="103">
        <v>1</v>
      </c>
      <c r="L40" s="232">
        <v>5</v>
      </c>
      <c r="M40" s="232">
        <v>1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100</v>
      </c>
    </row>
    <row r="41" spans="1:20" ht="14.25" customHeight="1" thickBot="1" thickTop="1">
      <c r="A41" s="113" t="s">
        <v>251</v>
      </c>
      <c r="B41" s="5">
        <v>65</v>
      </c>
      <c r="C41" s="102">
        <v>22</v>
      </c>
      <c r="D41" s="103">
        <v>13</v>
      </c>
      <c r="E41" s="103">
        <v>9</v>
      </c>
      <c r="F41" s="103">
        <v>0</v>
      </c>
      <c r="G41" s="103">
        <v>0</v>
      </c>
      <c r="H41" s="103">
        <v>9</v>
      </c>
      <c r="I41" s="103">
        <v>2</v>
      </c>
      <c r="J41" s="103">
        <v>1</v>
      </c>
      <c r="K41" s="103">
        <v>1</v>
      </c>
      <c r="L41" s="232">
        <v>4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102</v>
      </c>
    </row>
    <row r="42" spans="1:20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43" t="s">
        <v>35</v>
      </c>
      <c r="B1" s="246"/>
      <c r="C1" s="54"/>
      <c r="D1" s="54" t="s">
        <v>85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SUM(B12:B42)</f>
        <v>1848</v>
      </c>
      <c r="C8" s="7">
        <f t="shared" si="0"/>
        <v>484</v>
      </c>
      <c r="D8" s="47">
        <f t="shared" si="0"/>
        <v>226</v>
      </c>
      <c r="E8" s="32">
        <f t="shared" si="0"/>
        <v>237</v>
      </c>
      <c r="F8" s="35">
        <f t="shared" si="0"/>
        <v>0</v>
      </c>
      <c r="G8" s="35">
        <f>SUM(G12:G43)</f>
        <v>0</v>
      </c>
      <c r="H8" s="38">
        <f t="shared" si="0"/>
        <v>237</v>
      </c>
      <c r="I8" s="42">
        <f t="shared" si="0"/>
        <v>38</v>
      </c>
      <c r="J8" s="42">
        <f t="shared" si="0"/>
        <v>42</v>
      </c>
      <c r="K8" s="42">
        <f t="shared" si="0"/>
        <v>22</v>
      </c>
      <c r="L8" s="42">
        <f>SUM(L12:L42)</f>
        <v>15</v>
      </c>
      <c r="M8" s="42">
        <f t="shared" si="0"/>
        <v>39</v>
      </c>
      <c r="N8" s="42">
        <f t="shared" si="0"/>
        <v>70</v>
      </c>
      <c r="O8" s="61">
        <f t="shared" si="0"/>
        <v>0</v>
      </c>
      <c r="P8" s="76">
        <f t="shared" si="0"/>
        <v>9</v>
      </c>
      <c r="Q8" s="65">
        <f t="shared" si="0"/>
        <v>0</v>
      </c>
      <c r="R8" s="71">
        <f t="shared" si="0"/>
        <v>12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COUNT($C12:C42)</f>
        <v>31</v>
      </c>
      <c r="D9" s="48">
        <f aca="true" t="shared" si="1" ref="D9:R9">D8/$C$8</f>
        <v>0.4669421487603306</v>
      </c>
      <c r="E9" s="33">
        <f t="shared" si="1"/>
        <v>0.4896694214876033</v>
      </c>
      <c r="F9" s="36">
        <f t="shared" si="1"/>
        <v>0</v>
      </c>
      <c r="G9" s="36">
        <f t="shared" si="1"/>
        <v>0</v>
      </c>
      <c r="H9" s="39">
        <f t="shared" si="1"/>
        <v>0.4896694214876033</v>
      </c>
      <c r="I9" s="43">
        <f t="shared" si="1"/>
        <v>0.07851239669421488</v>
      </c>
      <c r="J9" s="43">
        <f t="shared" si="1"/>
        <v>0.08677685950413223</v>
      </c>
      <c r="K9" s="43">
        <f t="shared" si="1"/>
        <v>0.045454545454545456</v>
      </c>
      <c r="L9" s="43">
        <f t="shared" si="1"/>
        <v>0.030991735537190084</v>
      </c>
      <c r="M9" s="43">
        <f t="shared" si="1"/>
        <v>0.08057851239669421</v>
      </c>
      <c r="N9" s="43">
        <f t="shared" si="1"/>
        <v>0.1446280991735537</v>
      </c>
      <c r="O9" s="62">
        <f t="shared" si="1"/>
        <v>0</v>
      </c>
      <c r="P9" s="77">
        <f t="shared" si="1"/>
        <v>0.01859504132231405</v>
      </c>
      <c r="Q9" s="66">
        <f t="shared" si="1"/>
        <v>0</v>
      </c>
      <c r="R9" s="72">
        <f t="shared" si="1"/>
        <v>0.024793388429752067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59.61290322580645</v>
      </c>
      <c r="C10" s="9">
        <f>C8/C9</f>
        <v>15.612903225806452</v>
      </c>
      <c r="D10" s="49">
        <f aca="true" t="shared" si="2" ref="D10:R10">D8/$C$9</f>
        <v>7.290322580645161</v>
      </c>
      <c r="E10" s="34">
        <f t="shared" si="2"/>
        <v>7.645161290322581</v>
      </c>
      <c r="F10" s="37">
        <f t="shared" si="2"/>
        <v>0</v>
      </c>
      <c r="G10" s="37">
        <f>G8/$C$9</f>
        <v>0</v>
      </c>
      <c r="H10" s="40">
        <f t="shared" si="2"/>
        <v>7.645161290322581</v>
      </c>
      <c r="I10" s="44">
        <f t="shared" si="2"/>
        <v>1.2258064516129032</v>
      </c>
      <c r="J10" s="44">
        <f t="shared" si="2"/>
        <v>1.3548387096774193</v>
      </c>
      <c r="K10" s="44">
        <f t="shared" si="2"/>
        <v>0.7096774193548387</v>
      </c>
      <c r="L10" s="44">
        <f>L8/$C$9</f>
        <v>0.4838709677419355</v>
      </c>
      <c r="M10" s="44">
        <f t="shared" si="2"/>
        <v>1.2580645161290323</v>
      </c>
      <c r="N10" s="44">
        <f t="shared" si="2"/>
        <v>2.2580645161290325</v>
      </c>
      <c r="O10" s="63">
        <f t="shared" si="2"/>
        <v>0</v>
      </c>
      <c r="P10" s="78">
        <f t="shared" si="2"/>
        <v>0.2903225806451613</v>
      </c>
      <c r="Q10" s="67">
        <f t="shared" si="2"/>
        <v>0</v>
      </c>
      <c r="R10" s="73">
        <f t="shared" si="2"/>
        <v>0.3870967741935484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113" t="s">
        <v>307</v>
      </c>
      <c r="B12" s="5">
        <v>49</v>
      </c>
      <c r="C12" s="102">
        <v>10</v>
      </c>
      <c r="D12" s="103">
        <v>0</v>
      </c>
      <c r="E12" s="234">
        <v>5</v>
      </c>
      <c r="F12" s="103">
        <v>0</v>
      </c>
      <c r="G12" s="103">
        <v>0</v>
      </c>
      <c r="H12" s="103">
        <v>5</v>
      </c>
      <c r="I12" s="103">
        <v>1</v>
      </c>
      <c r="J12" s="103">
        <v>0</v>
      </c>
      <c r="K12" s="103">
        <v>1</v>
      </c>
      <c r="L12" s="103">
        <v>0</v>
      </c>
      <c r="M12" s="103">
        <v>1</v>
      </c>
      <c r="N12" s="103">
        <v>1</v>
      </c>
      <c r="O12" s="103">
        <v>0</v>
      </c>
      <c r="P12" s="232">
        <v>5</v>
      </c>
      <c r="Q12" s="103">
        <v>0</v>
      </c>
      <c r="R12" s="103">
        <v>0</v>
      </c>
      <c r="S12" s="91"/>
      <c r="T12" s="92" t="s">
        <v>94</v>
      </c>
    </row>
    <row r="13" spans="1:22" ht="14.25" customHeight="1" thickBot="1" thickTop="1">
      <c r="A13" s="113" t="s">
        <v>306</v>
      </c>
      <c r="B13" s="5">
        <v>71</v>
      </c>
      <c r="C13" s="102">
        <v>25</v>
      </c>
      <c r="D13" s="234">
        <v>9</v>
      </c>
      <c r="E13" s="233">
        <v>16</v>
      </c>
      <c r="F13" s="103">
        <v>0</v>
      </c>
      <c r="G13" s="103">
        <v>0</v>
      </c>
      <c r="H13" s="103">
        <v>16</v>
      </c>
      <c r="I13" s="103">
        <v>2</v>
      </c>
      <c r="J13" s="103">
        <v>2</v>
      </c>
      <c r="K13" s="103">
        <v>1</v>
      </c>
      <c r="L13" s="232">
        <v>2</v>
      </c>
      <c r="M13" s="232">
        <v>2</v>
      </c>
      <c r="N13" s="103">
        <v>7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96</v>
      </c>
      <c r="U13" s="132"/>
      <c r="V13" s="132"/>
    </row>
    <row r="14" spans="1:22" ht="14.25" customHeight="1" thickBot="1" thickTop="1">
      <c r="A14" s="113" t="s">
        <v>305</v>
      </c>
      <c r="B14" s="5">
        <v>69</v>
      </c>
      <c r="C14" s="102">
        <v>21</v>
      </c>
      <c r="D14" s="234">
        <v>9</v>
      </c>
      <c r="E14" s="233">
        <v>12</v>
      </c>
      <c r="F14" s="103">
        <v>0</v>
      </c>
      <c r="G14" s="103">
        <v>0</v>
      </c>
      <c r="H14" s="103">
        <v>12</v>
      </c>
      <c r="I14" s="103">
        <v>1</v>
      </c>
      <c r="J14" s="103">
        <v>2</v>
      </c>
      <c r="K14" s="103">
        <v>1</v>
      </c>
      <c r="L14" s="103">
        <v>0</v>
      </c>
      <c r="M14" s="232">
        <v>2</v>
      </c>
      <c r="N14" s="103">
        <v>4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98</v>
      </c>
      <c r="U14" s="132"/>
      <c r="V14" s="132"/>
    </row>
    <row r="15" spans="1:22" ht="14.25" customHeight="1" thickBot="1" thickTop="1">
      <c r="A15" s="113" t="s">
        <v>304</v>
      </c>
      <c r="B15" s="5">
        <v>68</v>
      </c>
      <c r="C15" s="102">
        <v>22</v>
      </c>
      <c r="D15" s="103">
        <v>11</v>
      </c>
      <c r="E15" s="103">
        <v>11</v>
      </c>
      <c r="F15" s="103">
        <v>0</v>
      </c>
      <c r="G15" s="103">
        <v>0</v>
      </c>
      <c r="H15" s="103">
        <v>11</v>
      </c>
      <c r="I15" s="103">
        <v>1</v>
      </c>
      <c r="J15" s="103">
        <v>3</v>
      </c>
      <c r="K15" s="103">
        <v>1</v>
      </c>
      <c r="L15" s="103">
        <v>0</v>
      </c>
      <c r="M15" s="103">
        <v>6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100</v>
      </c>
      <c r="U15" s="132"/>
      <c r="V15" s="132"/>
    </row>
    <row r="16" spans="1:22" ht="14.25" customHeight="1" thickBot="1" thickTop="1">
      <c r="A16" s="113" t="s">
        <v>303</v>
      </c>
      <c r="B16" s="5">
        <v>72</v>
      </c>
      <c r="C16" s="102">
        <v>23</v>
      </c>
      <c r="D16" s="103">
        <v>19</v>
      </c>
      <c r="E16" s="103">
        <v>4</v>
      </c>
      <c r="F16" s="103">
        <v>0</v>
      </c>
      <c r="G16" s="103">
        <v>0</v>
      </c>
      <c r="H16" s="103">
        <v>4</v>
      </c>
      <c r="I16" s="103">
        <v>1</v>
      </c>
      <c r="J16" s="103">
        <v>2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102</v>
      </c>
      <c r="U16" s="132"/>
      <c r="V16" s="132"/>
    </row>
    <row r="17" spans="1:20" ht="14.25" customHeight="1" thickBot="1" thickTop="1">
      <c r="A17" s="113" t="s">
        <v>302</v>
      </c>
      <c r="B17" s="5">
        <v>45</v>
      </c>
      <c r="C17" s="102">
        <v>7</v>
      </c>
      <c r="D17" s="103">
        <v>7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104</v>
      </c>
    </row>
    <row r="18" spans="1:20" ht="14.25" customHeight="1" thickBot="1" thickTop="1">
      <c r="A18" s="147" t="s">
        <v>301</v>
      </c>
      <c r="B18" s="5">
        <v>50</v>
      </c>
      <c r="C18" s="102">
        <v>6</v>
      </c>
      <c r="D18" s="103">
        <v>0</v>
      </c>
      <c r="E18" s="232">
        <v>6</v>
      </c>
      <c r="F18" s="103">
        <v>0</v>
      </c>
      <c r="G18" s="103">
        <v>0</v>
      </c>
      <c r="H18" s="103">
        <v>6</v>
      </c>
      <c r="I18" s="103">
        <v>1</v>
      </c>
      <c r="J18" s="103">
        <v>1</v>
      </c>
      <c r="K18" s="103">
        <v>0</v>
      </c>
      <c r="L18" s="103">
        <v>0</v>
      </c>
      <c r="M18" s="103">
        <v>0</v>
      </c>
      <c r="N18" s="103">
        <v>3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92</v>
      </c>
    </row>
    <row r="19" spans="1:20" ht="14.25" customHeight="1" thickBot="1" thickTop="1">
      <c r="A19" s="147" t="s">
        <v>300</v>
      </c>
      <c r="B19" s="5">
        <v>49</v>
      </c>
      <c r="C19" s="102">
        <v>9</v>
      </c>
      <c r="D19" s="103">
        <v>0</v>
      </c>
      <c r="E19" s="103">
        <v>9</v>
      </c>
      <c r="F19" s="103">
        <v>0</v>
      </c>
      <c r="G19" s="103">
        <v>0</v>
      </c>
      <c r="H19" s="103">
        <v>9</v>
      </c>
      <c r="I19" s="103">
        <v>1</v>
      </c>
      <c r="J19" s="103">
        <v>1</v>
      </c>
      <c r="K19" s="103">
        <v>0</v>
      </c>
      <c r="L19" s="103">
        <v>0</v>
      </c>
      <c r="M19" s="103">
        <v>5</v>
      </c>
      <c r="N19" s="103">
        <v>2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94</v>
      </c>
    </row>
    <row r="20" spans="1:21" ht="14.25" customHeight="1" thickBot="1" thickTop="1">
      <c r="A20" s="113" t="s">
        <v>299</v>
      </c>
      <c r="B20" s="5">
        <v>68</v>
      </c>
      <c r="C20" s="102">
        <v>24</v>
      </c>
      <c r="D20" s="234">
        <v>12</v>
      </c>
      <c r="E20" s="233">
        <v>12</v>
      </c>
      <c r="F20" s="103">
        <v>0</v>
      </c>
      <c r="G20" s="103">
        <v>0</v>
      </c>
      <c r="H20" s="103">
        <v>12</v>
      </c>
      <c r="I20" s="103">
        <v>2</v>
      </c>
      <c r="J20" s="103">
        <v>2</v>
      </c>
      <c r="K20" s="103">
        <v>1</v>
      </c>
      <c r="L20" s="232">
        <v>1</v>
      </c>
      <c r="M20" s="232">
        <v>1</v>
      </c>
      <c r="N20" s="103">
        <v>5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96</v>
      </c>
      <c r="U20" s="132"/>
    </row>
    <row r="21" spans="1:22" ht="14.25" customHeight="1" thickBot="1" thickTop="1">
      <c r="A21" s="113" t="s">
        <v>298</v>
      </c>
      <c r="B21" s="5">
        <v>72</v>
      </c>
      <c r="C21" s="102">
        <v>20</v>
      </c>
      <c r="D21" s="234">
        <v>7</v>
      </c>
      <c r="E21" s="233">
        <v>13</v>
      </c>
      <c r="F21" s="103">
        <v>0</v>
      </c>
      <c r="G21" s="103">
        <v>0</v>
      </c>
      <c r="H21" s="103">
        <v>13</v>
      </c>
      <c r="I21" s="103">
        <v>2</v>
      </c>
      <c r="J21" s="103">
        <v>2</v>
      </c>
      <c r="K21" s="103">
        <v>1</v>
      </c>
      <c r="L21" s="232">
        <v>1</v>
      </c>
      <c r="M21" s="232">
        <v>1</v>
      </c>
      <c r="N21" s="103">
        <v>6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98</v>
      </c>
      <c r="U21" s="132"/>
      <c r="V21" s="132"/>
    </row>
    <row r="22" spans="1:20" ht="14.25" customHeight="1" thickBot="1" thickTop="1">
      <c r="A22" s="113" t="s">
        <v>297</v>
      </c>
      <c r="B22" s="5">
        <v>63</v>
      </c>
      <c r="C22" s="102">
        <v>20</v>
      </c>
      <c r="D22" s="103">
        <v>10</v>
      </c>
      <c r="E22" s="103">
        <v>10</v>
      </c>
      <c r="F22" s="103">
        <v>0</v>
      </c>
      <c r="G22" s="103">
        <v>0</v>
      </c>
      <c r="H22" s="103">
        <v>10</v>
      </c>
      <c r="I22" s="103">
        <v>2</v>
      </c>
      <c r="J22" s="103">
        <v>2</v>
      </c>
      <c r="K22" s="103">
        <v>1</v>
      </c>
      <c r="L22" s="103">
        <v>0</v>
      </c>
      <c r="M22" s="103">
        <v>0</v>
      </c>
      <c r="N22" s="103">
        <v>4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100</v>
      </c>
    </row>
    <row r="23" spans="1:20" ht="14.25" customHeight="1" thickBot="1" thickTop="1">
      <c r="A23" s="113" t="s">
        <v>296</v>
      </c>
      <c r="B23" s="5">
        <v>62</v>
      </c>
      <c r="C23" s="102">
        <v>18</v>
      </c>
      <c r="D23" s="234">
        <v>9</v>
      </c>
      <c r="E23" s="233">
        <v>9</v>
      </c>
      <c r="F23" s="103">
        <v>0</v>
      </c>
      <c r="G23" s="103">
        <v>0</v>
      </c>
      <c r="H23" s="103">
        <v>9</v>
      </c>
      <c r="I23" s="103">
        <v>2</v>
      </c>
      <c r="J23" s="103">
        <v>1</v>
      </c>
      <c r="K23" s="103">
        <v>1</v>
      </c>
      <c r="L23" s="232">
        <v>1</v>
      </c>
      <c r="M23" s="232">
        <v>1</v>
      </c>
      <c r="N23" s="103">
        <v>3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102</v>
      </c>
    </row>
    <row r="24" spans="1:21" ht="14.25" customHeight="1" thickBot="1" thickTop="1">
      <c r="A24" s="113" t="s">
        <v>295</v>
      </c>
      <c r="B24" s="5">
        <v>43</v>
      </c>
      <c r="C24" s="102">
        <v>6</v>
      </c>
      <c r="D24" s="103">
        <v>6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104</v>
      </c>
      <c r="U24" s="132"/>
    </row>
    <row r="25" spans="1:20" ht="14.25" customHeight="1" thickBot="1" thickTop="1">
      <c r="A25" s="147" t="s">
        <v>294</v>
      </c>
      <c r="B25" s="5">
        <v>42</v>
      </c>
      <c r="C25" s="102">
        <v>4</v>
      </c>
      <c r="D25" s="103">
        <v>0</v>
      </c>
      <c r="E25" s="232">
        <v>4</v>
      </c>
      <c r="F25" s="103">
        <v>0</v>
      </c>
      <c r="G25" s="103">
        <v>0</v>
      </c>
      <c r="H25" s="103">
        <v>4</v>
      </c>
      <c r="I25" s="103">
        <v>1</v>
      </c>
      <c r="J25" s="103">
        <v>1</v>
      </c>
      <c r="K25" s="103">
        <v>0</v>
      </c>
      <c r="L25" s="103">
        <v>0</v>
      </c>
      <c r="M25" s="232">
        <v>1</v>
      </c>
      <c r="N25" s="103">
        <v>1</v>
      </c>
      <c r="O25" s="232">
        <v>0</v>
      </c>
      <c r="P25" s="103">
        <v>0</v>
      </c>
      <c r="Q25" s="103">
        <v>0</v>
      </c>
      <c r="R25" s="103">
        <v>0</v>
      </c>
      <c r="S25" s="91"/>
      <c r="T25" s="92" t="s">
        <v>92</v>
      </c>
    </row>
    <row r="26" spans="1:20" ht="14.25" customHeight="1" thickBot="1" thickTop="1">
      <c r="A26" s="147" t="s">
        <v>293</v>
      </c>
      <c r="B26" s="5">
        <v>49</v>
      </c>
      <c r="C26" s="102">
        <v>10</v>
      </c>
      <c r="D26" s="103">
        <v>0</v>
      </c>
      <c r="E26" s="103">
        <v>10</v>
      </c>
      <c r="F26" s="103">
        <v>0</v>
      </c>
      <c r="G26" s="103">
        <v>0</v>
      </c>
      <c r="H26" s="103">
        <v>10</v>
      </c>
      <c r="I26" s="103">
        <v>1</v>
      </c>
      <c r="J26" s="103">
        <v>1</v>
      </c>
      <c r="K26" s="103">
        <v>1</v>
      </c>
      <c r="L26" s="103">
        <v>0</v>
      </c>
      <c r="M26" s="103">
        <v>4</v>
      </c>
      <c r="N26" s="103">
        <v>3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94</v>
      </c>
    </row>
    <row r="27" spans="1:22" ht="14.25" customHeight="1" thickBot="1" thickTop="1">
      <c r="A27" s="113" t="s">
        <v>292</v>
      </c>
      <c r="B27" s="5">
        <v>71</v>
      </c>
      <c r="C27" s="102">
        <v>25</v>
      </c>
      <c r="D27" s="237">
        <v>19</v>
      </c>
      <c r="E27" s="234">
        <v>1</v>
      </c>
      <c r="F27" s="103">
        <v>0</v>
      </c>
      <c r="G27" s="103">
        <v>0</v>
      </c>
      <c r="H27" s="103">
        <v>1</v>
      </c>
      <c r="I27" s="103">
        <v>0</v>
      </c>
      <c r="J27" s="103">
        <v>0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232">
        <v>3</v>
      </c>
      <c r="Q27" s="103">
        <v>0</v>
      </c>
      <c r="R27" s="232">
        <v>2</v>
      </c>
      <c r="S27" s="91"/>
      <c r="T27" s="92" t="s">
        <v>96</v>
      </c>
      <c r="U27" s="132"/>
      <c r="V27" s="132"/>
    </row>
    <row r="28" spans="1:20" ht="14.25" customHeight="1" thickBot="1" thickTop="1">
      <c r="A28" s="113" t="s">
        <v>291</v>
      </c>
      <c r="B28" s="5">
        <v>70</v>
      </c>
      <c r="C28" s="102">
        <v>20</v>
      </c>
      <c r="D28" s="226">
        <v>8</v>
      </c>
      <c r="E28" s="233">
        <v>12</v>
      </c>
      <c r="F28" s="103">
        <v>0</v>
      </c>
      <c r="G28" s="103">
        <v>0</v>
      </c>
      <c r="H28" s="103">
        <v>12</v>
      </c>
      <c r="I28" s="103">
        <v>2</v>
      </c>
      <c r="J28" s="103">
        <v>2</v>
      </c>
      <c r="K28" s="103">
        <v>1</v>
      </c>
      <c r="L28" s="232">
        <v>1</v>
      </c>
      <c r="M28" s="232">
        <v>2</v>
      </c>
      <c r="N28" s="103">
        <v>4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98</v>
      </c>
    </row>
    <row r="29" spans="1:21" ht="14.25" customHeight="1" thickBot="1" thickTop="1">
      <c r="A29" s="113" t="s">
        <v>290</v>
      </c>
      <c r="B29" s="5">
        <v>63</v>
      </c>
      <c r="C29" s="102">
        <v>21</v>
      </c>
      <c r="D29" s="234">
        <v>9</v>
      </c>
      <c r="E29" s="233">
        <v>12</v>
      </c>
      <c r="F29" s="103">
        <v>0</v>
      </c>
      <c r="G29" s="103">
        <v>0</v>
      </c>
      <c r="H29" s="103">
        <v>12</v>
      </c>
      <c r="I29" s="103">
        <v>2</v>
      </c>
      <c r="J29" s="103">
        <v>2</v>
      </c>
      <c r="K29" s="103">
        <v>1</v>
      </c>
      <c r="L29" s="232">
        <v>1</v>
      </c>
      <c r="M29" s="232">
        <v>1</v>
      </c>
      <c r="N29" s="103">
        <v>5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100</v>
      </c>
      <c r="U29" s="132"/>
    </row>
    <row r="30" spans="1:20" ht="14.25" customHeight="1" thickBot="1" thickTop="1">
      <c r="A30" s="113" t="s">
        <v>289</v>
      </c>
      <c r="B30" s="5">
        <v>67</v>
      </c>
      <c r="C30" s="102">
        <v>19</v>
      </c>
      <c r="D30" s="103">
        <v>11</v>
      </c>
      <c r="E30" s="103">
        <v>8</v>
      </c>
      <c r="F30" s="103">
        <v>0</v>
      </c>
      <c r="G30" s="103">
        <v>0</v>
      </c>
      <c r="H30" s="103">
        <v>8</v>
      </c>
      <c r="I30" s="103">
        <v>2</v>
      </c>
      <c r="J30" s="103">
        <v>2</v>
      </c>
      <c r="K30" s="103">
        <v>1</v>
      </c>
      <c r="L30" s="103">
        <v>0</v>
      </c>
      <c r="M30" s="103">
        <v>0</v>
      </c>
      <c r="N30" s="103">
        <v>3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102</v>
      </c>
    </row>
    <row r="31" spans="1:20" ht="14.25" customHeight="1" thickBot="1" thickTop="1">
      <c r="A31" s="113" t="s">
        <v>288</v>
      </c>
      <c r="B31" s="5">
        <v>42</v>
      </c>
      <c r="C31" s="102">
        <v>5</v>
      </c>
      <c r="D31" s="103">
        <v>5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104</v>
      </c>
    </row>
    <row r="32" spans="1:20" ht="14.25" customHeight="1" thickBot="1" thickTop="1">
      <c r="A32" s="113" t="s">
        <v>287</v>
      </c>
      <c r="B32" s="5">
        <v>49</v>
      </c>
      <c r="C32" s="102">
        <v>4</v>
      </c>
      <c r="D32" s="103">
        <v>0</v>
      </c>
      <c r="E32" s="232">
        <v>4</v>
      </c>
      <c r="F32" s="103">
        <v>0</v>
      </c>
      <c r="G32" s="103">
        <v>0</v>
      </c>
      <c r="H32" s="103">
        <v>4</v>
      </c>
      <c r="I32" s="103">
        <v>2</v>
      </c>
      <c r="J32" s="103">
        <v>0</v>
      </c>
      <c r="K32" s="103">
        <v>0</v>
      </c>
      <c r="L32" s="232">
        <v>1</v>
      </c>
      <c r="M32" s="232">
        <v>1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92</v>
      </c>
    </row>
    <row r="33" spans="1:20" ht="14.25" customHeight="1" thickBot="1" thickTop="1">
      <c r="A33" s="113" t="s">
        <v>286</v>
      </c>
      <c r="B33" s="5">
        <v>46</v>
      </c>
      <c r="C33" s="102">
        <v>6</v>
      </c>
      <c r="D33" s="232">
        <v>1</v>
      </c>
      <c r="E33" s="234">
        <v>4</v>
      </c>
      <c r="F33" s="103">
        <v>0</v>
      </c>
      <c r="G33" s="103">
        <v>0</v>
      </c>
      <c r="H33" s="103">
        <v>4</v>
      </c>
      <c r="I33" s="103">
        <v>0</v>
      </c>
      <c r="J33" s="103">
        <v>1</v>
      </c>
      <c r="K33" s="103">
        <v>1</v>
      </c>
      <c r="L33" s="103">
        <v>0</v>
      </c>
      <c r="M33" s="103">
        <v>2</v>
      </c>
      <c r="N33" s="103">
        <v>0</v>
      </c>
      <c r="O33" s="103">
        <v>0</v>
      </c>
      <c r="P33" s="103">
        <v>0</v>
      </c>
      <c r="Q33" s="103">
        <v>0</v>
      </c>
      <c r="R33" s="232">
        <v>1</v>
      </c>
      <c r="S33" s="91"/>
      <c r="T33" s="92" t="s">
        <v>94</v>
      </c>
    </row>
    <row r="34" spans="1:21" ht="14.25" customHeight="1" thickBot="1" thickTop="1">
      <c r="A34" s="113" t="s">
        <v>285</v>
      </c>
      <c r="B34" s="5">
        <v>67</v>
      </c>
      <c r="C34" s="102">
        <v>20</v>
      </c>
      <c r="D34" s="234">
        <v>9</v>
      </c>
      <c r="E34" s="233">
        <v>11</v>
      </c>
      <c r="F34" s="103">
        <v>0</v>
      </c>
      <c r="G34" s="103">
        <v>0</v>
      </c>
      <c r="H34" s="103">
        <v>11</v>
      </c>
      <c r="I34" s="103">
        <v>2</v>
      </c>
      <c r="J34" s="103">
        <v>2</v>
      </c>
      <c r="K34" s="103">
        <v>1</v>
      </c>
      <c r="L34" s="232">
        <v>1</v>
      </c>
      <c r="M34" s="232">
        <v>1</v>
      </c>
      <c r="N34" s="103">
        <v>4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96</v>
      </c>
      <c r="U34" s="132"/>
    </row>
    <row r="35" spans="1:20" ht="14.25" customHeight="1" thickBot="1" thickTop="1">
      <c r="A35" s="113" t="s">
        <v>284</v>
      </c>
      <c r="B35" s="5">
        <v>68</v>
      </c>
      <c r="C35" s="102">
        <v>20</v>
      </c>
      <c r="D35" s="234">
        <v>10</v>
      </c>
      <c r="E35" s="233">
        <v>10</v>
      </c>
      <c r="F35" s="103">
        <v>0</v>
      </c>
      <c r="G35" s="103">
        <v>0</v>
      </c>
      <c r="H35" s="103">
        <v>10</v>
      </c>
      <c r="I35" s="103">
        <v>1</v>
      </c>
      <c r="J35" s="103">
        <v>2</v>
      </c>
      <c r="K35" s="103">
        <v>1</v>
      </c>
      <c r="L35" s="232">
        <v>2</v>
      </c>
      <c r="M35" s="232">
        <v>1</v>
      </c>
      <c r="N35" s="103">
        <v>3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98</v>
      </c>
    </row>
    <row r="36" spans="1:20" ht="14.25" customHeight="1" thickBot="1" thickTop="1">
      <c r="A36" s="113" t="s">
        <v>283</v>
      </c>
      <c r="B36" s="5">
        <v>76</v>
      </c>
      <c r="C36" s="102">
        <v>31</v>
      </c>
      <c r="D36" s="103">
        <v>17</v>
      </c>
      <c r="E36" s="103">
        <v>14</v>
      </c>
      <c r="F36" s="103">
        <v>0</v>
      </c>
      <c r="G36" s="103">
        <v>0</v>
      </c>
      <c r="H36" s="103">
        <v>14</v>
      </c>
      <c r="I36" s="103">
        <v>2</v>
      </c>
      <c r="J36" s="103">
        <v>3</v>
      </c>
      <c r="K36" s="103">
        <v>1</v>
      </c>
      <c r="L36" s="232">
        <v>1</v>
      </c>
      <c r="M36" s="232">
        <v>2</v>
      </c>
      <c r="N36" s="103">
        <v>5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100</v>
      </c>
    </row>
    <row r="37" spans="1:20" ht="14.25" customHeight="1" thickBot="1" thickTop="1">
      <c r="A37" s="113" t="s">
        <v>282</v>
      </c>
      <c r="B37" s="5">
        <v>69</v>
      </c>
      <c r="C37" s="102">
        <v>20</v>
      </c>
      <c r="D37" s="103">
        <v>11</v>
      </c>
      <c r="E37" s="103">
        <v>9</v>
      </c>
      <c r="F37" s="103">
        <v>0</v>
      </c>
      <c r="G37" s="103">
        <v>0</v>
      </c>
      <c r="H37" s="103">
        <v>9</v>
      </c>
      <c r="I37" s="103">
        <v>2</v>
      </c>
      <c r="J37" s="103">
        <v>2</v>
      </c>
      <c r="K37" s="103">
        <v>1</v>
      </c>
      <c r="L37" s="103">
        <v>0</v>
      </c>
      <c r="M37" s="103">
        <v>0</v>
      </c>
      <c r="N37" s="103">
        <v>3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102</v>
      </c>
    </row>
    <row r="38" spans="1:20" ht="14.25" customHeight="1" thickBot="1" thickTop="1">
      <c r="A38" s="113" t="s">
        <v>281</v>
      </c>
      <c r="B38" s="5">
        <v>50</v>
      </c>
      <c r="C38" s="102">
        <v>6</v>
      </c>
      <c r="D38" s="103">
        <v>6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104</v>
      </c>
    </row>
    <row r="39" spans="1:20" ht="14.25" customHeight="1" thickBot="1" thickTop="1">
      <c r="A39" s="147" t="s">
        <v>280</v>
      </c>
      <c r="B39" s="5">
        <v>47</v>
      </c>
      <c r="C39" s="102">
        <v>4</v>
      </c>
      <c r="D39" s="103">
        <v>0</v>
      </c>
      <c r="E39" s="232">
        <v>4</v>
      </c>
      <c r="F39" s="103">
        <v>0</v>
      </c>
      <c r="G39" s="103">
        <v>0</v>
      </c>
      <c r="H39" s="103">
        <v>4</v>
      </c>
      <c r="I39" s="103">
        <v>0</v>
      </c>
      <c r="J39" s="103">
        <v>1</v>
      </c>
      <c r="K39" s="103">
        <v>1</v>
      </c>
      <c r="L39" s="103">
        <v>0</v>
      </c>
      <c r="M39" s="103">
        <v>2</v>
      </c>
      <c r="N39" s="103">
        <v>0</v>
      </c>
      <c r="O39" s="232">
        <v>0</v>
      </c>
      <c r="P39" s="103">
        <v>0</v>
      </c>
      <c r="Q39" s="103">
        <v>0</v>
      </c>
      <c r="R39" s="103">
        <v>0</v>
      </c>
      <c r="S39" s="91"/>
      <c r="T39" s="92" t="s">
        <v>92</v>
      </c>
    </row>
    <row r="40" spans="1:20" ht="14.25" customHeight="1" thickBot="1" thickTop="1">
      <c r="A40" s="113" t="s">
        <v>277</v>
      </c>
      <c r="B40" s="5">
        <v>51</v>
      </c>
      <c r="C40" s="102">
        <v>10</v>
      </c>
      <c r="D40" s="103">
        <v>0</v>
      </c>
      <c r="E40" s="232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232">
        <v>1</v>
      </c>
      <c r="Q40" s="103">
        <v>0</v>
      </c>
      <c r="R40" s="232">
        <v>9</v>
      </c>
      <c r="S40" s="91"/>
      <c r="T40" s="92" t="s">
        <v>94</v>
      </c>
    </row>
    <row r="41" spans="1:21" ht="14.25" customHeight="1" thickBot="1" thickTop="1">
      <c r="A41" s="113" t="s">
        <v>278</v>
      </c>
      <c r="B41" s="5">
        <v>63</v>
      </c>
      <c r="C41" s="102">
        <v>21</v>
      </c>
      <c r="D41" s="234">
        <v>8</v>
      </c>
      <c r="E41" s="233">
        <v>13</v>
      </c>
      <c r="F41" s="103">
        <v>0</v>
      </c>
      <c r="G41" s="103">
        <v>0</v>
      </c>
      <c r="H41" s="103">
        <v>13</v>
      </c>
      <c r="I41" s="103">
        <v>2</v>
      </c>
      <c r="J41" s="103">
        <v>2</v>
      </c>
      <c r="K41" s="103">
        <v>1</v>
      </c>
      <c r="L41" s="232">
        <v>1</v>
      </c>
      <c r="M41" s="232">
        <v>2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96</v>
      </c>
      <c r="U41" s="132"/>
    </row>
    <row r="42" spans="1:20" ht="14.25" customHeight="1" thickBot="1" thickTop="1">
      <c r="A42" s="113" t="s">
        <v>279</v>
      </c>
      <c r="B42" s="5">
        <v>77</v>
      </c>
      <c r="C42" s="102">
        <v>27</v>
      </c>
      <c r="D42" s="234">
        <v>13</v>
      </c>
      <c r="E42" s="233">
        <v>14</v>
      </c>
      <c r="F42" s="103">
        <v>0</v>
      </c>
      <c r="G42" s="103">
        <v>0</v>
      </c>
      <c r="H42" s="103">
        <v>14</v>
      </c>
      <c r="I42" s="103">
        <v>3</v>
      </c>
      <c r="J42" s="103">
        <v>3</v>
      </c>
      <c r="K42" s="103">
        <v>1</v>
      </c>
      <c r="L42" s="232">
        <v>2</v>
      </c>
      <c r="M42" s="232">
        <v>1</v>
      </c>
      <c r="N42" s="103">
        <v>4</v>
      </c>
      <c r="O42" s="103">
        <v>0</v>
      </c>
      <c r="P42" s="103">
        <v>0</v>
      </c>
      <c r="Q42" s="103">
        <v>0</v>
      </c>
      <c r="R42" s="103">
        <v>0</v>
      </c>
      <c r="S42" s="91"/>
      <c r="T42" s="92" t="s">
        <v>98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>
      <c r="A1" s="243" t="s">
        <v>35</v>
      </c>
      <c r="B1" s="246"/>
      <c r="C1" s="54"/>
      <c r="D1" s="54" t="s">
        <v>86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SUM(B12:B47)</f>
        <v>1727</v>
      </c>
      <c r="C8" s="7">
        <f t="shared" si="0"/>
        <v>455</v>
      </c>
      <c r="D8" s="47">
        <f t="shared" si="0"/>
        <v>56</v>
      </c>
      <c r="E8" s="32">
        <f t="shared" si="0"/>
        <v>362</v>
      </c>
      <c r="F8" s="35">
        <f t="shared" si="0"/>
        <v>0</v>
      </c>
      <c r="G8" s="35">
        <f>SUM(G12:G43)</f>
        <v>3</v>
      </c>
      <c r="H8" s="38">
        <f t="shared" si="0"/>
        <v>360</v>
      </c>
      <c r="I8" s="42">
        <f t="shared" si="0"/>
        <v>46</v>
      </c>
      <c r="J8" s="42">
        <f t="shared" si="0"/>
        <v>39</v>
      </c>
      <c r="K8" s="42">
        <f t="shared" si="0"/>
        <v>23</v>
      </c>
      <c r="L8" s="42">
        <f>SUM(L12:L47)</f>
        <v>15</v>
      </c>
      <c r="M8" s="42">
        <f t="shared" si="0"/>
        <v>156</v>
      </c>
      <c r="N8" s="42">
        <f t="shared" si="0"/>
        <v>78</v>
      </c>
      <c r="O8" s="61">
        <f t="shared" si="0"/>
        <v>3</v>
      </c>
      <c r="P8" s="76">
        <f t="shared" si="0"/>
        <v>6</v>
      </c>
      <c r="Q8" s="65">
        <f t="shared" si="0"/>
        <v>2</v>
      </c>
      <c r="R8" s="71">
        <f t="shared" si="0"/>
        <v>24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COUNT($C12:C47)</f>
        <v>31</v>
      </c>
      <c r="D9" s="48">
        <f aca="true" t="shared" si="1" ref="D9:R9">D8/$C$8</f>
        <v>0.12307692307692308</v>
      </c>
      <c r="E9" s="33">
        <f t="shared" si="1"/>
        <v>0.7956043956043956</v>
      </c>
      <c r="F9" s="36">
        <f t="shared" si="1"/>
        <v>0</v>
      </c>
      <c r="G9" s="36">
        <f t="shared" si="1"/>
        <v>0.006593406593406593</v>
      </c>
      <c r="H9" s="39">
        <f t="shared" si="1"/>
        <v>0.7912087912087912</v>
      </c>
      <c r="I9" s="43">
        <f t="shared" si="1"/>
        <v>0.1010989010989011</v>
      </c>
      <c r="J9" s="43">
        <f t="shared" si="1"/>
        <v>0.08571428571428572</v>
      </c>
      <c r="K9" s="43">
        <f t="shared" si="1"/>
        <v>0.05054945054945055</v>
      </c>
      <c r="L9" s="43">
        <f t="shared" si="1"/>
        <v>0.03296703296703297</v>
      </c>
      <c r="M9" s="43">
        <f t="shared" si="1"/>
        <v>0.34285714285714286</v>
      </c>
      <c r="N9" s="43">
        <f t="shared" si="1"/>
        <v>0.17142857142857143</v>
      </c>
      <c r="O9" s="62">
        <f t="shared" si="1"/>
        <v>0.006593406593406593</v>
      </c>
      <c r="P9" s="77">
        <f t="shared" si="1"/>
        <v>0.013186813186813187</v>
      </c>
      <c r="Q9" s="66">
        <f t="shared" si="1"/>
        <v>0.004395604395604396</v>
      </c>
      <c r="R9" s="72">
        <f t="shared" si="1"/>
        <v>0.05274725274725275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55.70967741935484</v>
      </c>
      <c r="C10" s="9">
        <f>C8/C9</f>
        <v>14.67741935483871</v>
      </c>
      <c r="D10" s="49">
        <f aca="true" t="shared" si="2" ref="D10:R10">D8/$C$9</f>
        <v>1.8064516129032258</v>
      </c>
      <c r="E10" s="34">
        <f t="shared" si="2"/>
        <v>11.67741935483871</v>
      </c>
      <c r="F10" s="37">
        <f t="shared" si="2"/>
        <v>0</v>
      </c>
      <c r="G10" s="37">
        <f>G8/$C$9</f>
        <v>0.0967741935483871</v>
      </c>
      <c r="H10" s="40">
        <f t="shared" si="2"/>
        <v>11.612903225806452</v>
      </c>
      <c r="I10" s="44">
        <f t="shared" si="2"/>
        <v>1.4838709677419355</v>
      </c>
      <c r="J10" s="44">
        <f t="shared" si="2"/>
        <v>1.2580645161290323</v>
      </c>
      <c r="K10" s="44">
        <f t="shared" si="2"/>
        <v>0.7419354838709677</v>
      </c>
      <c r="L10" s="44">
        <f>L8/$C$9</f>
        <v>0.4838709677419355</v>
      </c>
      <c r="M10" s="44">
        <f t="shared" si="2"/>
        <v>5.032258064516129</v>
      </c>
      <c r="N10" s="44">
        <f t="shared" si="2"/>
        <v>2.5161290322580645</v>
      </c>
      <c r="O10" s="63">
        <f t="shared" si="2"/>
        <v>0.0967741935483871</v>
      </c>
      <c r="P10" s="78">
        <f t="shared" si="2"/>
        <v>0.1935483870967742</v>
      </c>
      <c r="Q10" s="67">
        <f t="shared" si="2"/>
        <v>0.06451612903225806</v>
      </c>
      <c r="R10" s="73">
        <f t="shared" si="2"/>
        <v>0.7741935483870968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101" t="s">
        <v>338</v>
      </c>
      <c r="B12" s="5">
        <v>68</v>
      </c>
      <c r="C12" s="102">
        <v>22</v>
      </c>
      <c r="D12" s="234">
        <v>5</v>
      </c>
      <c r="E12" s="233">
        <v>17</v>
      </c>
      <c r="F12" s="103">
        <v>0</v>
      </c>
      <c r="G12" s="103">
        <v>0</v>
      </c>
      <c r="H12" s="103">
        <v>17</v>
      </c>
      <c r="I12" s="103">
        <v>3</v>
      </c>
      <c r="J12" s="103">
        <v>2</v>
      </c>
      <c r="K12" s="103">
        <v>1</v>
      </c>
      <c r="L12" s="232">
        <v>3</v>
      </c>
      <c r="M12" s="232">
        <v>7</v>
      </c>
      <c r="N12" s="103">
        <v>1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102</v>
      </c>
    </row>
    <row r="13" spans="1:20" ht="14.25" customHeight="1" thickBot="1" thickTop="1">
      <c r="A13" s="113" t="s">
        <v>337</v>
      </c>
      <c r="B13" s="5">
        <v>38</v>
      </c>
      <c r="C13" s="102">
        <v>5</v>
      </c>
      <c r="D13" s="234">
        <v>4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232">
        <v>1</v>
      </c>
      <c r="Q13" s="103">
        <v>0</v>
      </c>
      <c r="R13" s="103">
        <v>0</v>
      </c>
      <c r="S13" s="91"/>
      <c r="T13" s="92" t="s">
        <v>104</v>
      </c>
    </row>
    <row r="14" spans="1:22" ht="14.25" customHeight="1" thickBot="1" thickTop="1">
      <c r="A14" s="113" t="s">
        <v>336</v>
      </c>
      <c r="B14" s="5">
        <v>45</v>
      </c>
      <c r="C14" s="102">
        <v>3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3</v>
      </c>
      <c r="P14" s="103">
        <v>0</v>
      </c>
      <c r="Q14" s="103">
        <v>0</v>
      </c>
      <c r="R14" s="103">
        <v>0</v>
      </c>
      <c r="S14" s="91"/>
      <c r="T14" s="92" t="s">
        <v>92</v>
      </c>
      <c r="U14" s="132"/>
      <c r="V14" s="132"/>
    </row>
    <row r="15" spans="1:20" ht="14.25" customHeight="1" thickBot="1" thickTop="1">
      <c r="A15" s="239" t="s">
        <v>335</v>
      </c>
      <c r="B15" s="5">
        <v>44</v>
      </c>
      <c r="C15" s="102">
        <v>7</v>
      </c>
      <c r="D15" s="103">
        <v>0</v>
      </c>
      <c r="E15" s="103">
        <v>7</v>
      </c>
      <c r="F15" s="103">
        <v>0</v>
      </c>
      <c r="G15" s="103">
        <v>0</v>
      </c>
      <c r="H15" s="103">
        <v>7</v>
      </c>
      <c r="I15" s="103">
        <v>1</v>
      </c>
      <c r="J15" s="103">
        <v>1</v>
      </c>
      <c r="K15" s="103">
        <v>1</v>
      </c>
      <c r="L15" s="103">
        <v>0</v>
      </c>
      <c r="M15" s="232">
        <v>4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94</v>
      </c>
    </row>
    <row r="16" spans="1:21" ht="14.25" customHeight="1" thickBot="1" thickTop="1">
      <c r="A16" s="147" t="s">
        <v>334</v>
      </c>
      <c r="B16" s="5">
        <v>61</v>
      </c>
      <c r="C16" s="102">
        <v>20</v>
      </c>
      <c r="D16" s="232">
        <v>0</v>
      </c>
      <c r="E16" s="103">
        <v>20</v>
      </c>
      <c r="F16" s="103">
        <v>0</v>
      </c>
      <c r="G16" s="103">
        <v>0</v>
      </c>
      <c r="H16" s="103">
        <v>20</v>
      </c>
      <c r="I16" s="103">
        <v>2</v>
      </c>
      <c r="J16" s="103">
        <v>2</v>
      </c>
      <c r="K16" s="103">
        <v>1</v>
      </c>
      <c r="L16" s="232">
        <v>2</v>
      </c>
      <c r="M16" s="232">
        <v>10</v>
      </c>
      <c r="N16" s="103">
        <v>3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96</v>
      </c>
      <c r="U16" s="132"/>
    </row>
    <row r="17" spans="1:20" ht="14.25" customHeight="1" thickBot="1" thickTop="1">
      <c r="A17" s="113" t="s">
        <v>333</v>
      </c>
      <c r="B17" s="5">
        <v>72</v>
      </c>
      <c r="C17" s="102">
        <v>23</v>
      </c>
      <c r="D17" s="234">
        <v>12</v>
      </c>
      <c r="E17" s="233">
        <v>11</v>
      </c>
      <c r="F17" s="103">
        <v>0</v>
      </c>
      <c r="G17" s="103">
        <v>0</v>
      </c>
      <c r="H17" s="103">
        <v>12</v>
      </c>
      <c r="I17" s="103">
        <v>2</v>
      </c>
      <c r="J17" s="103">
        <v>3</v>
      </c>
      <c r="K17" s="103">
        <v>1</v>
      </c>
      <c r="L17" s="232">
        <v>1</v>
      </c>
      <c r="M17" s="232">
        <v>1</v>
      </c>
      <c r="N17" s="103">
        <v>3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98</v>
      </c>
    </row>
    <row r="18" spans="1:22" ht="14.25" customHeight="1" thickBot="1" thickTop="1">
      <c r="A18" s="113" t="s">
        <v>332</v>
      </c>
      <c r="B18" s="5">
        <v>63</v>
      </c>
      <c r="C18" s="102">
        <v>23</v>
      </c>
      <c r="D18" s="103">
        <v>11</v>
      </c>
      <c r="E18" s="103">
        <v>12</v>
      </c>
      <c r="F18" s="103">
        <v>0</v>
      </c>
      <c r="G18" s="103">
        <v>0</v>
      </c>
      <c r="H18" s="103">
        <v>12</v>
      </c>
      <c r="I18" s="103">
        <v>2</v>
      </c>
      <c r="J18" s="103">
        <v>2</v>
      </c>
      <c r="K18" s="103">
        <v>1</v>
      </c>
      <c r="L18" s="103">
        <v>0</v>
      </c>
      <c r="M18" s="232">
        <v>1</v>
      </c>
      <c r="N18" s="103">
        <v>5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100</v>
      </c>
      <c r="U18" s="132"/>
      <c r="V18" s="132"/>
    </row>
    <row r="19" spans="1:21" ht="14.25" customHeight="1" thickBot="1" thickTop="1">
      <c r="A19" s="113" t="s">
        <v>331</v>
      </c>
      <c r="B19" s="5">
        <v>68</v>
      </c>
      <c r="C19" s="102">
        <v>22</v>
      </c>
      <c r="D19" s="103">
        <v>11</v>
      </c>
      <c r="E19" s="103">
        <v>11</v>
      </c>
      <c r="F19" s="103">
        <v>0</v>
      </c>
      <c r="G19" s="103">
        <v>0</v>
      </c>
      <c r="H19" s="103">
        <v>11</v>
      </c>
      <c r="I19" s="103">
        <v>2</v>
      </c>
      <c r="J19" s="103">
        <v>2</v>
      </c>
      <c r="K19" s="103">
        <v>1</v>
      </c>
      <c r="L19" s="103">
        <v>0</v>
      </c>
      <c r="M19" s="103">
        <v>0</v>
      </c>
      <c r="N19" s="103">
        <v>5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102</v>
      </c>
      <c r="U19" s="132"/>
    </row>
    <row r="20" spans="1:23" ht="14.25" customHeight="1" thickBot="1" thickTop="1">
      <c r="A20" s="113" t="s">
        <v>330</v>
      </c>
      <c r="B20" s="5">
        <v>42</v>
      </c>
      <c r="C20" s="102">
        <v>5</v>
      </c>
      <c r="D20" s="103">
        <v>5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104</v>
      </c>
      <c r="U20" s="132"/>
      <c r="V20" s="132"/>
      <c r="W20" s="132"/>
    </row>
    <row r="21" spans="1:20" ht="14.25" customHeight="1" thickBot="1" thickTop="1">
      <c r="A21" s="228" t="s">
        <v>329</v>
      </c>
      <c r="B21" s="5">
        <v>43</v>
      </c>
      <c r="C21" s="102">
        <v>4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232">
        <v>0</v>
      </c>
      <c r="P21" s="103">
        <v>0</v>
      </c>
      <c r="Q21" s="232">
        <v>2</v>
      </c>
      <c r="R21" s="232">
        <v>2</v>
      </c>
      <c r="S21" s="91"/>
      <c r="T21" s="92" t="s">
        <v>92</v>
      </c>
    </row>
    <row r="22" spans="1:22" ht="14.25" customHeight="1" thickBot="1" thickTop="1">
      <c r="A22" s="239" t="s">
        <v>328</v>
      </c>
      <c r="B22" s="5">
        <v>43</v>
      </c>
      <c r="C22" s="102">
        <v>10</v>
      </c>
      <c r="D22" s="103">
        <v>0</v>
      </c>
      <c r="E22" s="103">
        <v>10</v>
      </c>
      <c r="F22" s="103">
        <v>0</v>
      </c>
      <c r="G22" s="103">
        <v>0</v>
      </c>
      <c r="H22" s="103">
        <v>10</v>
      </c>
      <c r="I22" s="103">
        <v>2</v>
      </c>
      <c r="J22" s="103">
        <v>1</v>
      </c>
      <c r="K22" s="103">
        <v>1</v>
      </c>
      <c r="L22" s="103">
        <v>0</v>
      </c>
      <c r="M22" s="232">
        <v>2</v>
      </c>
      <c r="N22" s="103">
        <v>4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94</v>
      </c>
      <c r="U22" s="132"/>
      <c r="V22" s="132"/>
    </row>
    <row r="23" spans="1:21" ht="14.25" customHeight="1" thickBot="1" thickTop="1">
      <c r="A23" s="113" t="s">
        <v>327</v>
      </c>
      <c r="B23" s="5">
        <v>61</v>
      </c>
      <c r="C23" s="102">
        <v>19</v>
      </c>
      <c r="D23" s="234">
        <v>8</v>
      </c>
      <c r="E23" s="233">
        <v>11</v>
      </c>
      <c r="F23" s="103">
        <v>0</v>
      </c>
      <c r="G23" s="103">
        <v>0</v>
      </c>
      <c r="H23" s="103">
        <v>11</v>
      </c>
      <c r="I23" s="103">
        <v>2</v>
      </c>
      <c r="J23" s="103">
        <v>2</v>
      </c>
      <c r="K23" s="103">
        <v>1</v>
      </c>
      <c r="L23" s="103">
        <v>0</v>
      </c>
      <c r="M23" s="232">
        <v>1</v>
      </c>
      <c r="N23" s="103">
        <v>5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96</v>
      </c>
      <c r="U23" s="132"/>
    </row>
    <row r="24" spans="1:20" ht="14.25" customHeight="1" thickBot="1" thickTop="1">
      <c r="A24" s="147" t="s">
        <v>326</v>
      </c>
      <c r="B24" s="5">
        <v>64</v>
      </c>
      <c r="C24" s="102">
        <v>21</v>
      </c>
      <c r="D24" s="232">
        <v>0</v>
      </c>
      <c r="E24" s="233">
        <v>20</v>
      </c>
      <c r="F24" s="103">
        <v>0</v>
      </c>
      <c r="G24" s="103">
        <v>0</v>
      </c>
      <c r="H24" s="103">
        <v>20</v>
      </c>
      <c r="I24" s="103">
        <v>1</v>
      </c>
      <c r="J24" s="103">
        <v>2</v>
      </c>
      <c r="K24" s="103">
        <v>1</v>
      </c>
      <c r="L24" s="103">
        <v>0</v>
      </c>
      <c r="M24" s="232">
        <v>10</v>
      </c>
      <c r="N24" s="103">
        <v>7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98</v>
      </c>
    </row>
    <row r="25" spans="1:22" ht="14.25" customHeight="1" thickBot="1" thickTop="1">
      <c r="A25" s="147" t="s">
        <v>325</v>
      </c>
      <c r="B25" s="5">
        <v>64</v>
      </c>
      <c r="C25" s="102">
        <v>20</v>
      </c>
      <c r="D25" s="232">
        <v>0</v>
      </c>
      <c r="E25" s="233">
        <v>20</v>
      </c>
      <c r="F25" s="103">
        <v>0</v>
      </c>
      <c r="G25" s="103">
        <v>0</v>
      </c>
      <c r="H25" s="103">
        <v>20</v>
      </c>
      <c r="I25" s="103">
        <v>2</v>
      </c>
      <c r="J25" s="103">
        <v>2</v>
      </c>
      <c r="K25" s="103">
        <v>1</v>
      </c>
      <c r="L25" s="232">
        <v>1</v>
      </c>
      <c r="M25" s="232">
        <v>10</v>
      </c>
      <c r="N25" s="103">
        <v>4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100</v>
      </c>
      <c r="U25" s="132"/>
      <c r="V25" s="132"/>
    </row>
    <row r="26" spans="1:20" ht="14.25" customHeight="1" thickBot="1" thickTop="1">
      <c r="A26" s="147" t="s">
        <v>324</v>
      </c>
      <c r="B26" s="5">
        <v>63</v>
      </c>
      <c r="C26" s="102">
        <v>20</v>
      </c>
      <c r="D26" s="232">
        <v>0</v>
      </c>
      <c r="E26" s="233">
        <v>20</v>
      </c>
      <c r="F26" s="103">
        <v>0</v>
      </c>
      <c r="G26" s="103">
        <v>0</v>
      </c>
      <c r="H26" s="103">
        <v>20</v>
      </c>
      <c r="I26" s="103">
        <v>2</v>
      </c>
      <c r="J26" s="103">
        <v>2</v>
      </c>
      <c r="K26" s="103">
        <v>1</v>
      </c>
      <c r="L26" s="103">
        <v>0</v>
      </c>
      <c r="M26" s="232">
        <v>12</v>
      </c>
      <c r="N26" s="103">
        <v>3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102</v>
      </c>
    </row>
    <row r="27" spans="1:23" ht="14.25" customHeight="1" thickBot="1" thickTop="1">
      <c r="A27" s="147" t="s">
        <v>323</v>
      </c>
      <c r="B27" s="5">
        <v>41</v>
      </c>
      <c r="C27" s="102">
        <v>4</v>
      </c>
      <c r="D27" s="232">
        <v>0</v>
      </c>
      <c r="E27" s="232">
        <v>4</v>
      </c>
      <c r="F27" s="103">
        <v>0</v>
      </c>
      <c r="G27" s="103">
        <v>1</v>
      </c>
      <c r="H27" s="103">
        <v>3</v>
      </c>
      <c r="I27" s="103">
        <v>1</v>
      </c>
      <c r="J27" s="103">
        <v>0</v>
      </c>
      <c r="K27" s="103">
        <v>1</v>
      </c>
      <c r="L27" s="103">
        <v>0</v>
      </c>
      <c r="M27" s="103">
        <v>0</v>
      </c>
      <c r="N27" s="103">
        <v>1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104</v>
      </c>
      <c r="U27" s="132"/>
      <c r="V27" s="132"/>
      <c r="W27" s="132"/>
    </row>
    <row r="28" spans="1:20" ht="14.25" customHeight="1" thickBot="1" thickTop="1">
      <c r="A28" s="238" t="s">
        <v>322</v>
      </c>
      <c r="B28" s="5">
        <v>43</v>
      </c>
      <c r="C28" s="102">
        <v>4</v>
      </c>
      <c r="D28" s="103">
        <v>0</v>
      </c>
      <c r="E28" s="232">
        <v>4</v>
      </c>
      <c r="F28" s="103">
        <v>0</v>
      </c>
      <c r="G28" s="103">
        <v>0</v>
      </c>
      <c r="H28" s="103">
        <v>4</v>
      </c>
      <c r="I28" s="103">
        <v>1</v>
      </c>
      <c r="J28" s="103">
        <v>0</v>
      </c>
      <c r="K28" s="103">
        <v>1</v>
      </c>
      <c r="L28" s="103">
        <v>1</v>
      </c>
      <c r="M28" s="103">
        <v>0</v>
      </c>
      <c r="N28" s="103">
        <v>0</v>
      </c>
      <c r="O28" s="232">
        <v>0</v>
      </c>
      <c r="P28" s="103">
        <v>0</v>
      </c>
      <c r="Q28" s="103">
        <v>0</v>
      </c>
      <c r="R28" s="103">
        <v>0</v>
      </c>
      <c r="S28" s="91"/>
      <c r="T28" s="92" t="s">
        <v>92</v>
      </c>
    </row>
    <row r="29" spans="1:20" ht="14.25" customHeight="1" thickBot="1" thickTop="1">
      <c r="A29" s="239" t="s">
        <v>321</v>
      </c>
      <c r="B29" s="5">
        <v>52</v>
      </c>
      <c r="C29" s="102">
        <v>12</v>
      </c>
      <c r="D29" s="103">
        <v>0</v>
      </c>
      <c r="E29" s="103">
        <v>12</v>
      </c>
      <c r="F29" s="103">
        <v>0</v>
      </c>
      <c r="G29" s="103">
        <v>0</v>
      </c>
      <c r="H29" s="103">
        <v>12</v>
      </c>
      <c r="I29" s="103">
        <v>2</v>
      </c>
      <c r="J29" s="103">
        <v>1</v>
      </c>
      <c r="K29" s="103">
        <v>1</v>
      </c>
      <c r="L29" s="103">
        <v>0</v>
      </c>
      <c r="M29" s="232">
        <v>7</v>
      </c>
      <c r="N29" s="103">
        <v>1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94</v>
      </c>
    </row>
    <row r="30" spans="1:21" ht="14.25" customHeight="1" thickBot="1" thickTop="1">
      <c r="A30" s="113" t="s">
        <v>320</v>
      </c>
      <c r="B30" s="5">
        <v>85</v>
      </c>
      <c r="C30" s="102">
        <v>30</v>
      </c>
      <c r="D30" s="232">
        <v>0</v>
      </c>
      <c r="E30" s="233">
        <v>27</v>
      </c>
      <c r="F30" s="103">
        <v>0</v>
      </c>
      <c r="G30" s="103">
        <v>0</v>
      </c>
      <c r="H30" s="103">
        <v>27</v>
      </c>
      <c r="I30" s="103">
        <v>2</v>
      </c>
      <c r="J30" s="103">
        <v>3</v>
      </c>
      <c r="K30" s="103">
        <v>1</v>
      </c>
      <c r="L30" s="232">
        <v>1</v>
      </c>
      <c r="M30" s="232">
        <v>15</v>
      </c>
      <c r="N30" s="103">
        <v>5</v>
      </c>
      <c r="O30" s="103">
        <v>0</v>
      </c>
      <c r="P30" s="103">
        <v>0</v>
      </c>
      <c r="Q30" s="103">
        <v>0</v>
      </c>
      <c r="R30" s="232">
        <v>3</v>
      </c>
      <c r="S30" s="91"/>
      <c r="T30" s="92" t="s">
        <v>96</v>
      </c>
      <c r="U30" s="132"/>
    </row>
    <row r="31" spans="1:20" ht="14.25" customHeight="1" thickBot="1" thickTop="1">
      <c r="A31" s="113" t="s">
        <v>319</v>
      </c>
      <c r="B31" s="5">
        <v>65</v>
      </c>
      <c r="C31" s="102">
        <v>19</v>
      </c>
      <c r="D31" s="232">
        <v>0</v>
      </c>
      <c r="E31" s="232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232">
        <v>19</v>
      </c>
      <c r="S31" s="91"/>
      <c r="T31" s="92" t="s">
        <v>98</v>
      </c>
    </row>
    <row r="32" spans="1:20" ht="14.25" customHeight="1" thickBot="1" thickTop="1">
      <c r="A32" s="147" t="s">
        <v>318</v>
      </c>
      <c r="B32" s="5">
        <v>57</v>
      </c>
      <c r="C32" s="102">
        <v>19</v>
      </c>
      <c r="D32" s="232">
        <v>0</v>
      </c>
      <c r="E32" s="233">
        <v>19</v>
      </c>
      <c r="F32" s="103">
        <v>0</v>
      </c>
      <c r="G32" s="103">
        <v>0</v>
      </c>
      <c r="H32" s="103">
        <v>19</v>
      </c>
      <c r="I32" s="103">
        <v>2</v>
      </c>
      <c r="J32" s="103">
        <v>2</v>
      </c>
      <c r="K32" s="103">
        <v>1</v>
      </c>
      <c r="L32" s="103">
        <v>0</v>
      </c>
      <c r="M32" s="232">
        <v>11</v>
      </c>
      <c r="N32" s="103">
        <v>3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100</v>
      </c>
    </row>
    <row r="33" spans="1:22" ht="14.25" customHeight="1" thickBot="1" thickTop="1">
      <c r="A33" s="147" t="s">
        <v>317</v>
      </c>
      <c r="B33" s="5">
        <v>75</v>
      </c>
      <c r="C33" s="102">
        <v>31</v>
      </c>
      <c r="D33" s="232">
        <v>0</v>
      </c>
      <c r="E33" s="233">
        <v>31</v>
      </c>
      <c r="F33" s="103">
        <v>0</v>
      </c>
      <c r="G33" s="103">
        <v>1</v>
      </c>
      <c r="H33" s="103">
        <v>30</v>
      </c>
      <c r="I33" s="103">
        <v>3</v>
      </c>
      <c r="J33" s="103">
        <v>2</v>
      </c>
      <c r="K33" s="103">
        <v>1</v>
      </c>
      <c r="L33" s="232">
        <v>1</v>
      </c>
      <c r="M33" s="232">
        <v>16</v>
      </c>
      <c r="N33" s="103">
        <v>7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102</v>
      </c>
      <c r="U33" s="132"/>
      <c r="V33" s="132"/>
    </row>
    <row r="34" spans="1:20" ht="14.25" customHeight="1" thickBot="1" thickTop="1">
      <c r="A34" s="147" t="s">
        <v>316</v>
      </c>
      <c r="B34" s="5">
        <v>46</v>
      </c>
      <c r="C34" s="102">
        <v>7</v>
      </c>
      <c r="D34" s="232">
        <v>0</v>
      </c>
      <c r="E34" s="232">
        <v>7</v>
      </c>
      <c r="F34" s="103">
        <v>0</v>
      </c>
      <c r="G34" s="103">
        <v>0</v>
      </c>
      <c r="H34" s="103">
        <v>7</v>
      </c>
      <c r="I34" s="103">
        <v>2</v>
      </c>
      <c r="J34" s="103">
        <v>0</v>
      </c>
      <c r="K34" s="103">
        <v>0</v>
      </c>
      <c r="L34" s="232">
        <v>1</v>
      </c>
      <c r="M34" s="232">
        <v>3</v>
      </c>
      <c r="N34" s="103">
        <v>1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104</v>
      </c>
    </row>
    <row r="35" spans="1:20" ht="14.25" customHeight="1" thickBot="1" thickTop="1">
      <c r="A35" s="238" t="s">
        <v>315</v>
      </c>
      <c r="B35" s="5">
        <v>46</v>
      </c>
      <c r="C35" s="102">
        <v>4</v>
      </c>
      <c r="D35" s="103">
        <v>0</v>
      </c>
      <c r="E35" s="232">
        <v>4</v>
      </c>
      <c r="F35" s="103">
        <v>0</v>
      </c>
      <c r="G35" s="103">
        <v>0</v>
      </c>
      <c r="H35" s="103">
        <v>4</v>
      </c>
      <c r="I35" s="103">
        <v>1</v>
      </c>
      <c r="J35" s="103">
        <v>1</v>
      </c>
      <c r="K35" s="103">
        <v>0</v>
      </c>
      <c r="L35" s="232">
        <v>1</v>
      </c>
      <c r="M35" s="232">
        <v>1</v>
      </c>
      <c r="N35" s="103">
        <v>0</v>
      </c>
      <c r="O35" s="232">
        <v>0</v>
      </c>
      <c r="P35" s="103">
        <v>0</v>
      </c>
      <c r="Q35" s="103">
        <v>0</v>
      </c>
      <c r="R35" s="103">
        <v>0</v>
      </c>
      <c r="S35" s="91"/>
      <c r="T35" s="92" t="s">
        <v>92</v>
      </c>
    </row>
    <row r="36" spans="1:23" ht="14.25" customHeight="1" thickBot="1" thickTop="1">
      <c r="A36" s="239" t="s">
        <v>308</v>
      </c>
      <c r="B36" s="5">
        <v>41</v>
      </c>
      <c r="C36" s="102">
        <v>7</v>
      </c>
      <c r="D36" s="103">
        <v>0</v>
      </c>
      <c r="E36" s="103">
        <v>7</v>
      </c>
      <c r="F36" s="103">
        <v>0</v>
      </c>
      <c r="G36" s="103">
        <v>0</v>
      </c>
      <c r="H36" s="103">
        <v>7</v>
      </c>
      <c r="I36" s="103">
        <v>1</v>
      </c>
      <c r="J36" s="103">
        <v>1</v>
      </c>
      <c r="K36" s="103">
        <v>1</v>
      </c>
      <c r="L36" s="232">
        <v>1</v>
      </c>
      <c r="M36" s="232">
        <v>2</v>
      </c>
      <c r="N36" s="103">
        <v>1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94</v>
      </c>
      <c r="U36" s="132"/>
      <c r="V36" s="132"/>
      <c r="W36" s="132"/>
    </row>
    <row r="37" spans="1:21" ht="14.25" customHeight="1" thickBot="1" thickTop="1">
      <c r="A37" s="147" t="s">
        <v>309</v>
      </c>
      <c r="B37" s="5">
        <v>63</v>
      </c>
      <c r="C37" s="102">
        <v>20</v>
      </c>
      <c r="D37" s="232">
        <v>0</v>
      </c>
      <c r="E37" s="103">
        <v>20</v>
      </c>
      <c r="F37" s="103">
        <v>0</v>
      </c>
      <c r="G37" s="103">
        <v>0</v>
      </c>
      <c r="H37" s="103">
        <v>20</v>
      </c>
      <c r="I37" s="103">
        <v>2</v>
      </c>
      <c r="J37" s="103">
        <v>2</v>
      </c>
      <c r="K37" s="103">
        <v>2</v>
      </c>
      <c r="L37" s="232">
        <v>1</v>
      </c>
      <c r="M37" s="232">
        <v>6</v>
      </c>
      <c r="N37" s="103">
        <v>4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96</v>
      </c>
      <c r="U37" s="132"/>
    </row>
    <row r="38" spans="1:22" ht="14.25" customHeight="1" thickBot="1" thickTop="1">
      <c r="A38" s="147" t="s">
        <v>310</v>
      </c>
      <c r="B38" s="5">
        <v>61</v>
      </c>
      <c r="C38" s="102">
        <v>18</v>
      </c>
      <c r="D38" s="232">
        <v>0</v>
      </c>
      <c r="E38" s="233">
        <v>18</v>
      </c>
      <c r="F38" s="103">
        <v>0</v>
      </c>
      <c r="G38" s="103">
        <v>0</v>
      </c>
      <c r="H38" s="103">
        <v>18</v>
      </c>
      <c r="I38" s="103">
        <v>2</v>
      </c>
      <c r="J38" s="103">
        <v>2</v>
      </c>
      <c r="K38" s="103">
        <v>1</v>
      </c>
      <c r="L38" s="103">
        <v>0</v>
      </c>
      <c r="M38" s="232">
        <v>9</v>
      </c>
      <c r="N38" s="103">
        <v>4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98</v>
      </c>
      <c r="U38" s="132"/>
      <c r="V38" s="132"/>
    </row>
    <row r="39" spans="1:20" ht="14.25" customHeight="1" thickBot="1" thickTop="1">
      <c r="A39" s="147" t="s">
        <v>311</v>
      </c>
      <c r="B39" s="5">
        <v>63</v>
      </c>
      <c r="C39" s="102">
        <v>24</v>
      </c>
      <c r="D39" s="232">
        <v>0</v>
      </c>
      <c r="E39" s="233">
        <v>23</v>
      </c>
      <c r="F39" s="103">
        <v>0</v>
      </c>
      <c r="G39" s="103">
        <v>1</v>
      </c>
      <c r="H39" s="103">
        <v>22</v>
      </c>
      <c r="I39" s="103">
        <v>2</v>
      </c>
      <c r="J39" s="103">
        <v>2</v>
      </c>
      <c r="K39" s="103">
        <v>1</v>
      </c>
      <c r="L39" s="103">
        <v>0</v>
      </c>
      <c r="M39" s="232">
        <v>13</v>
      </c>
      <c r="N39" s="103">
        <v>5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100</v>
      </c>
    </row>
    <row r="40" spans="1:20" ht="14.25" customHeight="1" thickBot="1" thickTop="1">
      <c r="A40" s="147" t="s">
        <v>312</v>
      </c>
      <c r="B40" s="5">
        <v>63</v>
      </c>
      <c r="C40" s="102">
        <v>21</v>
      </c>
      <c r="D40" s="232">
        <v>0</v>
      </c>
      <c r="E40" s="233">
        <v>21</v>
      </c>
      <c r="F40" s="103">
        <v>0</v>
      </c>
      <c r="G40" s="103">
        <v>0</v>
      </c>
      <c r="H40" s="103">
        <v>21</v>
      </c>
      <c r="I40" s="103">
        <v>2</v>
      </c>
      <c r="J40" s="103">
        <v>2</v>
      </c>
      <c r="K40" s="103">
        <v>1</v>
      </c>
      <c r="L40" s="103">
        <v>0</v>
      </c>
      <c r="M40" s="232">
        <v>12</v>
      </c>
      <c r="N40" s="103">
        <v>4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102</v>
      </c>
    </row>
    <row r="41" spans="1:20" ht="14.25" customHeight="1" thickBot="1" thickTop="1">
      <c r="A41" s="147" t="s">
        <v>313</v>
      </c>
      <c r="B41" s="5">
        <v>41</v>
      </c>
      <c r="C41" s="102">
        <v>6</v>
      </c>
      <c r="D41" s="232">
        <v>0</v>
      </c>
      <c r="E41" s="232">
        <v>6</v>
      </c>
      <c r="F41" s="103">
        <v>0</v>
      </c>
      <c r="G41" s="103">
        <v>0</v>
      </c>
      <c r="H41" s="103">
        <v>6</v>
      </c>
      <c r="I41" s="103">
        <v>2</v>
      </c>
      <c r="J41" s="103">
        <v>0</v>
      </c>
      <c r="K41" s="103">
        <v>0</v>
      </c>
      <c r="L41" s="232">
        <v>1</v>
      </c>
      <c r="M41" s="232">
        <v>3</v>
      </c>
      <c r="N41" s="103">
        <v>2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104</v>
      </c>
    </row>
    <row r="42" spans="1:20" ht="14.25" customHeight="1" thickBot="1" thickTop="1">
      <c r="A42" s="228" t="s">
        <v>314</v>
      </c>
      <c r="B42" s="5">
        <v>46</v>
      </c>
      <c r="C42" s="102">
        <v>5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232">
        <v>0</v>
      </c>
      <c r="P42" s="232">
        <v>5</v>
      </c>
      <c r="Q42" s="103">
        <v>0</v>
      </c>
      <c r="R42" s="103">
        <v>0</v>
      </c>
      <c r="S42" s="91"/>
      <c r="T42" s="92" t="s">
        <v>92</v>
      </c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6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6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6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6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>
      <c r="A1" s="114" t="s">
        <v>35</v>
      </c>
      <c r="B1" s="229"/>
      <c r="C1" s="54"/>
      <c r="D1" s="54" t="s">
        <v>88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29"/>
      <c r="B2" s="229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29"/>
      <c r="B3" s="229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29"/>
      <c r="B4" s="229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29"/>
      <c r="B5" s="229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29"/>
      <c r="B6" s="229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SUM(B12:B59)</f>
        <v>1613</v>
      </c>
      <c r="C8" s="7">
        <f t="shared" si="0"/>
        <v>471</v>
      </c>
      <c r="D8" s="47">
        <f t="shared" si="0"/>
        <v>156</v>
      </c>
      <c r="E8" s="32">
        <f t="shared" si="0"/>
        <v>204</v>
      </c>
      <c r="F8" s="35">
        <f t="shared" si="0"/>
        <v>0</v>
      </c>
      <c r="G8" s="35">
        <f>SUM(G12:G43)</f>
        <v>0</v>
      </c>
      <c r="H8" s="38">
        <f t="shared" si="0"/>
        <v>203</v>
      </c>
      <c r="I8" s="42">
        <f t="shared" si="0"/>
        <v>35</v>
      </c>
      <c r="J8" s="42">
        <f t="shared" si="0"/>
        <v>32</v>
      </c>
      <c r="K8" s="42">
        <f t="shared" si="0"/>
        <v>16</v>
      </c>
      <c r="L8" s="42">
        <f>SUM(L12:L47)</f>
        <v>78</v>
      </c>
      <c r="M8" s="42">
        <f t="shared" si="0"/>
        <v>26</v>
      </c>
      <c r="N8" s="42">
        <f t="shared" si="0"/>
        <v>16</v>
      </c>
      <c r="O8" s="61">
        <f t="shared" si="0"/>
        <v>5</v>
      </c>
      <c r="P8" s="76">
        <f t="shared" si="0"/>
        <v>0</v>
      </c>
      <c r="Q8" s="65">
        <f t="shared" si="0"/>
        <v>26</v>
      </c>
      <c r="R8" s="71">
        <f t="shared" si="0"/>
        <v>82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COUNT($C12:C59)</f>
        <v>30</v>
      </c>
      <c r="D9" s="48">
        <f aca="true" t="shared" si="1" ref="D9:R9">D8/$C$8</f>
        <v>0.33121019108280253</v>
      </c>
      <c r="E9" s="33">
        <f t="shared" si="1"/>
        <v>0.43312101910828027</v>
      </c>
      <c r="F9" s="36">
        <f t="shared" si="1"/>
        <v>0</v>
      </c>
      <c r="G9" s="36">
        <f t="shared" si="1"/>
        <v>0</v>
      </c>
      <c r="H9" s="39">
        <f t="shared" si="1"/>
        <v>0.4309978768577495</v>
      </c>
      <c r="I9" s="43">
        <f t="shared" si="1"/>
        <v>0.07430997876857749</v>
      </c>
      <c r="J9" s="43">
        <f t="shared" si="1"/>
        <v>0.06794055201698514</v>
      </c>
      <c r="K9" s="43">
        <f t="shared" si="1"/>
        <v>0.03397027600849257</v>
      </c>
      <c r="L9" s="43">
        <f t="shared" si="1"/>
        <v>0.16560509554140126</v>
      </c>
      <c r="M9" s="43">
        <f t="shared" si="1"/>
        <v>0.055201698513800426</v>
      </c>
      <c r="N9" s="43">
        <f t="shared" si="1"/>
        <v>0.03397027600849257</v>
      </c>
      <c r="O9" s="62">
        <f t="shared" si="1"/>
        <v>0.010615711252653927</v>
      </c>
      <c r="P9" s="77">
        <f t="shared" si="1"/>
        <v>0</v>
      </c>
      <c r="Q9" s="66">
        <f t="shared" si="1"/>
        <v>0.055201698513800426</v>
      </c>
      <c r="R9" s="72">
        <f t="shared" si="1"/>
        <v>0.1740976645435244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53.766666666666666</v>
      </c>
      <c r="C10" s="9">
        <f>C8/C9</f>
        <v>15.7</v>
      </c>
      <c r="D10" s="49">
        <f aca="true" t="shared" si="2" ref="D10:R10">D8/$C$9</f>
        <v>5.2</v>
      </c>
      <c r="E10" s="34">
        <f t="shared" si="2"/>
        <v>6.8</v>
      </c>
      <c r="F10" s="37">
        <f t="shared" si="2"/>
        <v>0</v>
      </c>
      <c r="G10" s="37">
        <f>G8/$C$9</f>
        <v>0</v>
      </c>
      <c r="H10" s="40">
        <f t="shared" si="2"/>
        <v>6.766666666666667</v>
      </c>
      <c r="I10" s="44">
        <f t="shared" si="2"/>
        <v>1.1666666666666667</v>
      </c>
      <c r="J10" s="44">
        <f t="shared" si="2"/>
        <v>1.0666666666666667</v>
      </c>
      <c r="K10" s="44">
        <f t="shared" si="2"/>
        <v>0.5333333333333333</v>
      </c>
      <c r="L10" s="44">
        <f t="shared" si="2"/>
        <v>2.6</v>
      </c>
      <c r="M10" s="44">
        <f t="shared" si="2"/>
        <v>0.8666666666666667</v>
      </c>
      <c r="N10" s="44">
        <f t="shared" si="2"/>
        <v>0.5333333333333333</v>
      </c>
      <c r="O10" s="63">
        <f t="shared" si="2"/>
        <v>0.16666666666666666</v>
      </c>
      <c r="P10" s="78">
        <f t="shared" si="2"/>
        <v>0</v>
      </c>
      <c r="Q10" s="67">
        <f t="shared" si="2"/>
        <v>0.8666666666666667</v>
      </c>
      <c r="R10" s="73">
        <f t="shared" si="2"/>
        <v>2.7333333333333334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368</v>
      </c>
      <c r="B12" s="5">
        <v>61</v>
      </c>
      <c r="C12" s="102">
        <v>20</v>
      </c>
      <c r="D12" s="232">
        <v>0</v>
      </c>
      <c r="E12" s="232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232">
        <v>3</v>
      </c>
      <c r="R12" s="232">
        <v>17</v>
      </c>
      <c r="S12" s="91"/>
      <c r="T12" s="92" t="s">
        <v>98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367</v>
      </c>
      <c r="B13" s="5">
        <v>59</v>
      </c>
      <c r="C13" s="102">
        <v>21</v>
      </c>
      <c r="D13" s="232">
        <v>0</v>
      </c>
      <c r="E13" s="232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232">
        <v>4</v>
      </c>
      <c r="R13" s="232">
        <v>17</v>
      </c>
      <c r="S13" s="91"/>
      <c r="T13" s="92" t="s">
        <v>100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113" t="s">
        <v>366</v>
      </c>
      <c r="B14" s="5">
        <v>68</v>
      </c>
      <c r="C14" s="102">
        <v>23</v>
      </c>
      <c r="D14" s="232">
        <v>0</v>
      </c>
      <c r="E14" s="232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32">
        <v>6</v>
      </c>
      <c r="R14" s="232">
        <v>17</v>
      </c>
      <c r="S14" s="91"/>
      <c r="T14" s="92" t="s">
        <v>102</v>
      </c>
      <c r="U14" s="128"/>
      <c r="V14" s="128"/>
      <c r="W14" s="128"/>
    </row>
    <row r="15" spans="1:20" ht="14.25" customHeight="1" thickBot="1" thickTop="1">
      <c r="A15" s="113" t="s">
        <v>365</v>
      </c>
      <c r="B15" s="5">
        <v>38</v>
      </c>
      <c r="C15" s="102">
        <v>5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232">
        <v>0</v>
      </c>
      <c r="P15" s="103">
        <v>0</v>
      </c>
      <c r="Q15" s="232">
        <v>2</v>
      </c>
      <c r="R15" s="232">
        <v>3</v>
      </c>
      <c r="S15" s="91"/>
      <c r="T15" s="92" t="s">
        <v>104</v>
      </c>
    </row>
    <row r="16" spans="1:20" ht="14.25" customHeight="1" thickBot="1" thickTop="1">
      <c r="A16" s="113" t="s">
        <v>364</v>
      </c>
      <c r="B16" s="5">
        <v>34</v>
      </c>
      <c r="C16" s="102">
        <v>3</v>
      </c>
      <c r="D16" s="232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232">
        <v>2</v>
      </c>
      <c r="R16" s="232">
        <v>1</v>
      </c>
      <c r="S16" s="91"/>
      <c r="T16" s="92" t="s">
        <v>92</v>
      </c>
    </row>
    <row r="17" spans="1:20" ht="14.25" customHeight="1" thickBot="1" thickTop="1">
      <c r="A17" s="147" t="s">
        <v>363</v>
      </c>
      <c r="B17" s="5">
        <v>39</v>
      </c>
      <c r="C17" s="102">
        <v>7</v>
      </c>
      <c r="D17" s="103">
        <v>0</v>
      </c>
      <c r="E17" s="103">
        <v>7</v>
      </c>
      <c r="F17" s="103">
        <v>0</v>
      </c>
      <c r="G17" s="103">
        <v>0</v>
      </c>
      <c r="H17" s="103">
        <v>7</v>
      </c>
      <c r="I17" s="103">
        <v>2</v>
      </c>
      <c r="J17" s="103">
        <v>1</v>
      </c>
      <c r="K17" s="103">
        <v>1</v>
      </c>
      <c r="L17" s="103">
        <v>0</v>
      </c>
      <c r="M17" s="103">
        <v>3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94</v>
      </c>
    </row>
    <row r="18" spans="1:20" ht="14.25" customHeight="1" thickBot="1" thickTop="1">
      <c r="A18" s="113" t="s">
        <v>362</v>
      </c>
      <c r="B18" s="5">
        <v>58</v>
      </c>
      <c r="C18" s="102">
        <v>20</v>
      </c>
      <c r="D18" s="234">
        <v>7</v>
      </c>
      <c r="E18" s="237">
        <v>13</v>
      </c>
      <c r="F18" s="103">
        <v>0</v>
      </c>
      <c r="G18" s="103">
        <v>0</v>
      </c>
      <c r="H18" s="103">
        <v>13</v>
      </c>
      <c r="I18" s="103">
        <v>2</v>
      </c>
      <c r="J18" s="103">
        <v>2</v>
      </c>
      <c r="K18" s="103">
        <v>1</v>
      </c>
      <c r="L18" s="232">
        <v>1</v>
      </c>
      <c r="M18" s="232">
        <v>1</v>
      </c>
      <c r="N18" s="103">
        <v>6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96</v>
      </c>
    </row>
    <row r="19" spans="1:22" ht="14.25" customHeight="1" thickBot="1" thickTop="1">
      <c r="A19" s="113" t="s">
        <v>361</v>
      </c>
      <c r="B19" s="5">
        <v>78</v>
      </c>
      <c r="C19" s="102">
        <v>36</v>
      </c>
      <c r="D19" s="234">
        <v>16</v>
      </c>
      <c r="E19" s="237">
        <v>20</v>
      </c>
      <c r="F19" s="103">
        <v>0</v>
      </c>
      <c r="G19" s="103">
        <v>0</v>
      </c>
      <c r="H19" s="103">
        <v>20</v>
      </c>
      <c r="I19" s="103">
        <v>5</v>
      </c>
      <c r="J19" s="103">
        <v>4</v>
      </c>
      <c r="K19" s="103">
        <v>1</v>
      </c>
      <c r="L19" s="232">
        <v>9</v>
      </c>
      <c r="M19" s="232">
        <v>1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98</v>
      </c>
      <c r="U19" s="128"/>
      <c r="V19" s="128"/>
    </row>
    <row r="20" spans="1:20" ht="14.25" customHeight="1" thickBot="1" thickTop="1">
      <c r="A20" s="113" t="s">
        <v>360</v>
      </c>
      <c r="B20" s="5">
        <v>63</v>
      </c>
      <c r="C20" s="102">
        <v>23</v>
      </c>
      <c r="D20" s="234">
        <v>9</v>
      </c>
      <c r="E20" s="237">
        <v>14</v>
      </c>
      <c r="F20" s="103">
        <v>0</v>
      </c>
      <c r="G20" s="103">
        <v>0</v>
      </c>
      <c r="H20" s="103">
        <v>14</v>
      </c>
      <c r="I20" s="103">
        <v>3</v>
      </c>
      <c r="J20" s="103">
        <v>2</v>
      </c>
      <c r="K20" s="103">
        <v>1</v>
      </c>
      <c r="L20" s="232">
        <v>7</v>
      </c>
      <c r="M20" s="232">
        <v>1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100</v>
      </c>
    </row>
    <row r="21" spans="1:20" ht="14.25" customHeight="1" thickBot="1" thickTop="1">
      <c r="A21" s="113" t="s">
        <v>359</v>
      </c>
      <c r="B21" s="5">
        <v>62</v>
      </c>
      <c r="C21" s="102">
        <v>20</v>
      </c>
      <c r="D21" s="234">
        <v>7</v>
      </c>
      <c r="E21" s="237">
        <v>13</v>
      </c>
      <c r="F21" s="103">
        <v>0</v>
      </c>
      <c r="G21" s="103">
        <v>0</v>
      </c>
      <c r="H21" s="103">
        <v>13</v>
      </c>
      <c r="I21" s="103">
        <v>2</v>
      </c>
      <c r="J21" s="103">
        <v>2</v>
      </c>
      <c r="K21" s="103">
        <v>1</v>
      </c>
      <c r="L21" s="232">
        <v>6</v>
      </c>
      <c r="M21" s="232">
        <v>2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102</v>
      </c>
    </row>
    <row r="22" spans="1:22" ht="14.25" customHeight="1" thickBot="1" thickTop="1">
      <c r="A22" s="113" t="s">
        <v>358</v>
      </c>
      <c r="B22" s="5">
        <v>35</v>
      </c>
      <c r="C22" s="102">
        <v>3</v>
      </c>
      <c r="D22" s="103">
        <v>3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104</v>
      </c>
      <c r="U22" s="128"/>
      <c r="V22" s="128"/>
    </row>
    <row r="23" spans="1:22" ht="14.25" customHeight="1" thickBot="1" thickTop="1">
      <c r="A23" s="113" t="s">
        <v>357</v>
      </c>
      <c r="B23" s="5">
        <v>32</v>
      </c>
      <c r="C23" s="102">
        <v>2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2</v>
      </c>
      <c r="P23" s="103">
        <v>0</v>
      </c>
      <c r="Q23" s="103">
        <v>0</v>
      </c>
      <c r="R23" s="103">
        <v>0</v>
      </c>
      <c r="S23" s="91"/>
      <c r="T23" s="92" t="s">
        <v>92</v>
      </c>
      <c r="U23" s="128"/>
      <c r="V23" s="128"/>
    </row>
    <row r="24" spans="1:20" ht="14.25" customHeight="1" thickBot="1" thickTop="1">
      <c r="A24" s="113" t="s">
        <v>356</v>
      </c>
      <c r="B24" s="5">
        <v>42</v>
      </c>
      <c r="C24" s="102">
        <v>7</v>
      </c>
      <c r="D24" s="103">
        <v>0</v>
      </c>
      <c r="E24" s="103">
        <v>7</v>
      </c>
      <c r="F24" s="103">
        <v>0</v>
      </c>
      <c r="G24" s="103">
        <v>0</v>
      </c>
      <c r="H24" s="103">
        <v>7</v>
      </c>
      <c r="I24" s="103">
        <v>0</v>
      </c>
      <c r="J24" s="103">
        <v>2</v>
      </c>
      <c r="K24" s="103">
        <v>2</v>
      </c>
      <c r="L24" s="103">
        <v>0</v>
      </c>
      <c r="M24" s="103">
        <v>3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94</v>
      </c>
    </row>
    <row r="25" spans="1:22" ht="14.25" customHeight="1" thickBot="1" thickTop="1">
      <c r="A25" s="113" t="s">
        <v>355</v>
      </c>
      <c r="B25" s="5">
        <v>60</v>
      </c>
      <c r="C25" s="102">
        <v>22</v>
      </c>
      <c r="D25" s="234">
        <v>9</v>
      </c>
      <c r="E25" s="237">
        <v>13</v>
      </c>
      <c r="F25" s="103">
        <v>0</v>
      </c>
      <c r="G25" s="103">
        <v>0</v>
      </c>
      <c r="H25" s="103">
        <v>13</v>
      </c>
      <c r="I25" s="103">
        <v>2</v>
      </c>
      <c r="J25" s="103">
        <v>2</v>
      </c>
      <c r="K25" s="103">
        <v>1</v>
      </c>
      <c r="L25" s="232">
        <v>6</v>
      </c>
      <c r="M25" s="232">
        <v>1</v>
      </c>
      <c r="N25" s="103">
        <v>1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96</v>
      </c>
      <c r="U25" s="128"/>
      <c r="V25" s="128"/>
    </row>
    <row r="26" spans="1:20" ht="14.25" customHeight="1" thickBot="1" thickTop="1">
      <c r="A26" s="113" t="s">
        <v>354</v>
      </c>
      <c r="B26" s="5">
        <v>68</v>
      </c>
      <c r="C26" s="102">
        <v>21</v>
      </c>
      <c r="D26" s="237">
        <v>19</v>
      </c>
      <c r="E26" s="234">
        <v>2</v>
      </c>
      <c r="F26" s="103">
        <v>0</v>
      </c>
      <c r="G26" s="103">
        <v>0</v>
      </c>
      <c r="H26" s="103">
        <v>2</v>
      </c>
      <c r="I26" s="103">
        <v>1</v>
      </c>
      <c r="J26" s="103">
        <v>0</v>
      </c>
      <c r="K26" s="103">
        <v>0</v>
      </c>
      <c r="L26" s="103">
        <v>0</v>
      </c>
      <c r="M26" s="232">
        <v>1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98</v>
      </c>
    </row>
    <row r="27" spans="1:23" ht="14.25" customHeight="1" thickBot="1" thickTop="1">
      <c r="A27" s="113" t="s">
        <v>353</v>
      </c>
      <c r="B27" s="5">
        <v>65</v>
      </c>
      <c r="C27" s="102">
        <v>24</v>
      </c>
      <c r="D27" s="237">
        <v>14</v>
      </c>
      <c r="E27" s="234">
        <v>10</v>
      </c>
      <c r="F27" s="103">
        <v>0</v>
      </c>
      <c r="G27" s="103">
        <v>0</v>
      </c>
      <c r="H27" s="103">
        <v>10</v>
      </c>
      <c r="I27" s="103">
        <v>2</v>
      </c>
      <c r="J27" s="103">
        <v>2</v>
      </c>
      <c r="K27" s="103">
        <v>0</v>
      </c>
      <c r="L27" s="232">
        <v>2</v>
      </c>
      <c r="M27" s="232">
        <v>1</v>
      </c>
      <c r="N27" s="103">
        <v>3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100</v>
      </c>
      <c r="U27" s="128"/>
      <c r="V27" s="128"/>
      <c r="W27" s="128"/>
    </row>
    <row r="28" spans="1:23" ht="14.25" customHeight="1" thickBot="1" thickTop="1">
      <c r="A28" s="113" t="s">
        <v>352</v>
      </c>
      <c r="B28" s="5">
        <v>70</v>
      </c>
      <c r="C28" s="102">
        <v>24</v>
      </c>
      <c r="D28" s="103">
        <v>10</v>
      </c>
      <c r="E28" s="103">
        <v>14</v>
      </c>
      <c r="F28" s="103">
        <v>0</v>
      </c>
      <c r="G28" s="103">
        <v>0</v>
      </c>
      <c r="H28" s="103">
        <v>13</v>
      </c>
      <c r="I28" s="103">
        <v>3</v>
      </c>
      <c r="J28" s="103">
        <v>2</v>
      </c>
      <c r="K28" s="103">
        <v>1</v>
      </c>
      <c r="L28" s="232">
        <v>6</v>
      </c>
      <c r="M28" s="103">
        <v>0</v>
      </c>
      <c r="N28" s="103">
        <v>2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102</v>
      </c>
      <c r="U28" s="128"/>
      <c r="V28" s="128"/>
      <c r="W28" s="128"/>
    </row>
    <row r="29" spans="1:22" ht="14.25" customHeight="1" thickBot="1" thickTop="1">
      <c r="A29" s="113" t="s">
        <v>351</v>
      </c>
      <c r="B29" s="5">
        <v>41</v>
      </c>
      <c r="C29" s="102">
        <v>4</v>
      </c>
      <c r="D29" s="103">
        <v>4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104</v>
      </c>
      <c r="U29" s="128"/>
      <c r="V29" s="128"/>
    </row>
    <row r="30" spans="1:20" ht="14.25" customHeight="1" thickBot="1" thickTop="1">
      <c r="A30" s="113" t="s">
        <v>350</v>
      </c>
      <c r="B30" s="5">
        <v>34</v>
      </c>
      <c r="C30" s="102">
        <v>3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3</v>
      </c>
      <c r="P30" s="103">
        <v>0</v>
      </c>
      <c r="Q30" s="103">
        <v>0</v>
      </c>
      <c r="R30" s="103">
        <v>0</v>
      </c>
      <c r="S30" s="91"/>
      <c r="T30" s="92" t="s">
        <v>92</v>
      </c>
    </row>
    <row r="31" spans="1:20" ht="14.25" customHeight="1" thickBot="1" thickTop="1">
      <c r="A31" s="113" t="s">
        <v>347</v>
      </c>
      <c r="B31" s="5">
        <v>41</v>
      </c>
      <c r="C31" s="102">
        <v>8</v>
      </c>
      <c r="D31" s="103">
        <v>0</v>
      </c>
      <c r="E31" s="234">
        <v>7</v>
      </c>
      <c r="F31" s="103">
        <v>0</v>
      </c>
      <c r="G31" s="103">
        <v>0</v>
      </c>
      <c r="H31" s="103">
        <v>7</v>
      </c>
      <c r="I31" s="103">
        <v>1</v>
      </c>
      <c r="J31" s="103">
        <v>1</v>
      </c>
      <c r="K31" s="103">
        <v>1</v>
      </c>
      <c r="L31" s="103">
        <v>0</v>
      </c>
      <c r="M31" s="232">
        <v>4</v>
      </c>
      <c r="N31" s="103">
        <v>0</v>
      </c>
      <c r="O31" s="103">
        <v>0</v>
      </c>
      <c r="P31" s="103">
        <v>0</v>
      </c>
      <c r="Q31" s="103">
        <v>1</v>
      </c>
      <c r="R31" s="103">
        <v>0</v>
      </c>
      <c r="S31" s="91"/>
      <c r="T31" s="92" t="s">
        <v>94</v>
      </c>
    </row>
    <row r="32" spans="1:22" ht="14.25" customHeight="1" thickBot="1" thickTop="1">
      <c r="A32" s="113" t="s">
        <v>346</v>
      </c>
      <c r="B32" s="5">
        <v>67</v>
      </c>
      <c r="C32" s="102">
        <v>27</v>
      </c>
      <c r="D32" s="234">
        <v>7</v>
      </c>
      <c r="E32" s="234">
        <v>10</v>
      </c>
      <c r="F32" s="103">
        <v>0</v>
      </c>
      <c r="G32" s="103">
        <v>0</v>
      </c>
      <c r="H32" s="103">
        <v>10</v>
      </c>
      <c r="I32" s="103">
        <v>1</v>
      </c>
      <c r="J32" s="103">
        <v>1</v>
      </c>
      <c r="K32" s="103">
        <v>1</v>
      </c>
      <c r="L32" s="232">
        <v>6</v>
      </c>
      <c r="M32" s="232">
        <v>1</v>
      </c>
      <c r="N32" s="103">
        <v>0</v>
      </c>
      <c r="O32" s="103">
        <v>0</v>
      </c>
      <c r="P32" s="103">
        <v>0</v>
      </c>
      <c r="Q32" s="232">
        <v>6</v>
      </c>
      <c r="R32" s="232">
        <v>4</v>
      </c>
      <c r="S32" s="91"/>
      <c r="T32" s="92" t="s">
        <v>96</v>
      </c>
      <c r="U32" s="128"/>
      <c r="V32" s="128"/>
    </row>
    <row r="33" spans="1:20" ht="14.25" customHeight="1" thickBot="1" thickTop="1">
      <c r="A33" s="113" t="s">
        <v>345</v>
      </c>
      <c r="B33" s="5">
        <v>66</v>
      </c>
      <c r="C33" s="102">
        <v>23</v>
      </c>
      <c r="D33" s="232">
        <v>0</v>
      </c>
      <c r="E33" s="232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232">
        <v>2</v>
      </c>
      <c r="R33" s="232">
        <v>23</v>
      </c>
      <c r="S33" s="91"/>
      <c r="T33" s="92" t="s">
        <v>98</v>
      </c>
    </row>
    <row r="34" spans="1:22" ht="14.25" customHeight="1" thickBot="1" thickTop="1">
      <c r="A34" s="113" t="s">
        <v>349</v>
      </c>
      <c r="B34" s="5">
        <v>62</v>
      </c>
      <c r="C34" s="102">
        <v>23</v>
      </c>
      <c r="D34" s="234">
        <v>11</v>
      </c>
      <c r="E34" s="233">
        <v>12</v>
      </c>
      <c r="F34" s="103">
        <v>0</v>
      </c>
      <c r="G34" s="103">
        <v>0</v>
      </c>
      <c r="H34" s="103">
        <v>12</v>
      </c>
      <c r="I34" s="103">
        <v>2</v>
      </c>
      <c r="J34" s="103">
        <v>2</v>
      </c>
      <c r="K34" s="103">
        <v>1</v>
      </c>
      <c r="L34" s="232">
        <v>6</v>
      </c>
      <c r="M34" s="232">
        <v>1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100</v>
      </c>
      <c r="U34" s="128"/>
      <c r="V34" s="128"/>
    </row>
    <row r="35" spans="1:20" ht="14.25" customHeight="1" thickBot="1" thickTop="1">
      <c r="A35" s="113" t="s">
        <v>348</v>
      </c>
      <c r="B35" s="5">
        <v>67</v>
      </c>
      <c r="C35" s="102">
        <v>21</v>
      </c>
      <c r="D35" s="103">
        <v>9</v>
      </c>
      <c r="E35" s="103">
        <v>12</v>
      </c>
      <c r="F35" s="103">
        <v>0</v>
      </c>
      <c r="G35" s="103">
        <v>0</v>
      </c>
      <c r="H35" s="103">
        <v>12</v>
      </c>
      <c r="I35" s="103">
        <v>2</v>
      </c>
      <c r="J35" s="103">
        <v>2</v>
      </c>
      <c r="K35" s="103">
        <v>0</v>
      </c>
      <c r="L35" s="232">
        <v>6</v>
      </c>
      <c r="M35" s="103">
        <v>0</v>
      </c>
      <c r="N35" s="103">
        <v>2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102</v>
      </c>
    </row>
    <row r="36" spans="1:20" ht="14.25" customHeight="1" thickBot="1" thickTop="1">
      <c r="A36" s="113" t="s">
        <v>344</v>
      </c>
      <c r="B36" s="5">
        <v>34</v>
      </c>
      <c r="C36" s="102">
        <v>4</v>
      </c>
      <c r="D36" s="103">
        <v>4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104</v>
      </c>
    </row>
    <row r="37" spans="1:20" ht="14.25" customHeight="1" thickBot="1" thickTop="1">
      <c r="A37" s="147" t="s">
        <v>343</v>
      </c>
      <c r="B37" s="5">
        <v>37</v>
      </c>
      <c r="C37" s="102">
        <v>3</v>
      </c>
      <c r="D37" s="103">
        <v>0</v>
      </c>
      <c r="E37" s="232">
        <v>3</v>
      </c>
      <c r="F37" s="103">
        <v>0</v>
      </c>
      <c r="G37" s="103">
        <v>0</v>
      </c>
      <c r="H37" s="103">
        <v>3</v>
      </c>
      <c r="I37" s="103">
        <v>0</v>
      </c>
      <c r="J37" s="103">
        <v>1</v>
      </c>
      <c r="K37" s="103">
        <v>0</v>
      </c>
      <c r="L37" s="232">
        <v>2</v>
      </c>
      <c r="M37" s="103">
        <v>0</v>
      </c>
      <c r="N37" s="103">
        <v>0</v>
      </c>
      <c r="O37" s="232">
        <v>0</v>
      </c>
      <c r="P37" s="103">
        <v>0</v>
      </c>
      <c r="Q37" s="103">
        <v>0</v>
      </c>
      <c r="R37" s="103">
        <v>0</v>
      </c>
      <c r="S37" s="91"/>
      <c r="T37" s="92" t="s">
        <v>92</v>
      </c>
    </row>
    <row r="38" spans="1:20" ht="14.25" customHeight="1" thickBot="1" thickTop="1">
      <c r="A38" s="147" t="s">
        <v>339</v>
      </c>
      <c r="B38" s="5">
        <v>40</v>
      </c>
      <c r="C38" s="102">
        <v>5</v>
      </c>
      <c r="D38" s="103">
        <v>0</v>
      </c>
      <c r="E38" s="103">
        <v>5</v>
      </c>
      <c r="F38" s="103">
        <v>0</v>
      </c>
      <c r="G38" s="103">
        <v>0</v>
      </c>
      <c r="H38" s="103">
        <v>5</v>
      </c>
      <c r="I38" s="103">
        <v>0</v>
      </c>
      <c r="J38" s="103">
        <v>1</v>
      </c>
      <c r="K38" s="103">
        <v>0</v>
      </c>
      <c r="L38" s="232">
        <v>1</v>
      </c>
      <c r="M38" s="232">
        <v>3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94</v>
      </c>
    </row>
    <row r="39" spans="1:21" ht="14.25" customHeight="1" thickBot="1" thickTop="1">
      <c r="A39" s="113" t="s">
        <v>340</v>
      </c>
      <c r="B39" s="5">
        <v>64</v>
      </c>
      <c r="C39" s="102">
        <v>23</v>
      </c>
      <c r="D39" s="234">
        <v>10</v>
      </c>
      <c r="E39" s="233">
        <v>13</v>
      </c>
      <c r="F39" s="103">
        <v>0</v>
      </c>
      <c r="G39" s="103">
        <v>0</v>
      </c>
      <c r="H39" s="103">
        <v>13</v>
      </c>
      <c r="I39" s="103">
        <v>2</v>
      </c>
      <c r="J39" s="103">
        <v>1</v>
      </c>
      <c r="K39" s="103">
        <v>1</v>
      </c>
      <c r="L39" s="232">
        <v>7</v>
      </c>
      <c r="M39" s="232">
        <v>1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96</v>
      </c>
      <c r="U39" s="128"/>
    </row>
    <row r="40" spans="1:20" ht="14.25" customHeight="1" thickBot="1" thickTop="1">
      <c r="A40" s="113" t="s">
        <v>341</v>
      </c>
      <c r="B40" s="5">
        <v>66</v>
      </c>
      <c r="C40" s="102">
        <v>21</v>
      </c>
      <c r="D40" s="234">
        <v>9</v>
      </c>
      <c r="E40" s="233">
        <v>12</v>
      </c>
      <c r="F40" s="103">
        <v>0</v>
      </c>
      <c r="G40" s="103">
        <v>0</v>
      </c>
      <c r="H40" s="103">
        <v>12</v>
      </c>
      <c r="I40" s="103">
        <v>2</v>
      </c>
      <c r="J40" s="103">
        <v>2</v>
      </c>
      <c r="K40" s="103">
        <v>1</v>
      </c>
      <c r="L40" s="232">
        <v>6</v>
      </c>
      <c r="M40" s="232">
        <v>1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98</v>
      </c>
    </row>
    <row r="41" spans="1:20" ht="14.25" customHeight="1" thickBot="1" thickTop="1">
      <c r="A41" s="113" t="s">
        <v>342</v>
      </c>
      <c r="B41" s="5">
        <v>62</v>
      </c>
      <c r="C41" s="102">
        <v>25</v>
      </c>
      <c r="D41" s="234">
        <v>8</v>
      </c>
      <c r="E41" s="233">
        <v>17</v>
      </c>
      <c r="F41" s="103">
        <v>0</v>
      </c>
      <c r="G41" s="103">
        <v>0</v>
      </c>
      <c r="H41" s="103">
        <v>17</v>
      </c>
      <c r="I41" s="103">
        <v>3</v>
      </c>
      <c r="J41" s="103">
        <v>2</v>
      </c>
      <c r="K41" s="103">
        <v>2</v>
      </c>
      <c r="L41" s="232">
        <v>7</v>
      </c>
      <c r="M41" s="232">
        <v>1</v>
      </c>
      <c r="N41" s="103">
        <v>2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100</v>
      </c>
    </row>
    <row r="42" spans="1:20" ht="14.25" customHeight="1" thickBot="1" thickTop="1">
      <c r="A42" s="113"/>
      <c r="B42" s="5"/>
      <c r="C42" s="102"/>
      <c r="D42" s="234"/>
      <c r="E42" s="233"/>
      <c r="F42" s="103"/>
      <c r="G42" s="103"/>
      <c r="H42" s="103"/>
      <c r="I42" s="103"/>
      <c r="J42" s="103"/>
      <c r="K42" s="103"/>
      <c r="L42" s="232"/>
      <c r="M42" s="232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13"/>
      <c r="B43" s="5"/>
      <c r="C43" s="102"/>
      <c r="D43" s="234"/>
      <c r="E43" s="233"/>
      <c r="F43" s="103"/>
      <c r="G43" s="103"/>
      <c r="H43" s="103"/>
      <c r="I43" s="103"/>
      <c r="J43" s="103"/>
      <c r="K43" s="103"/>
      <c r="L43" s="232"/>
      <c r="M43" s="232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6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6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6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6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6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6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6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6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6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6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6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6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6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6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6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6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61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43" t="s">
        <v>35</v>
      </c>
      <c r="B1" s="246"/>
      <c r="C1" s="54"/>
      <c r="D1" s="54" t="s">
        <v>87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K8">SUM(B12:B59)</f>
        <v>1366</v>
      </c>
      <c r="C8" s="7">
        <f t="shared" si="0"/>
        <v>403</v>
      </c>
      <c r="D8" s="47">
        <f t="shared" si="0"/>
        <v>119</v>
      </c>
      <c r="E8" s="32">
        <f t="shared" si="0"/>
        <v>217</v>
      </c>
      <c r="F8" s="35">
        <f t="shared" si="0"/>
        <v>0</v>
      </c>
      <c r="G8" s="35">
        <f>SUM(G12:G43)</f>
        <v>0</v>
      </c>
      <c r="H8" s="38">
        <f t="shared" si="0"/>
        <v>222</v>
      </c>
      <c r="I8" s="42">
        <f t="shared" si="0"/>
        <v>41</v>
      </c>
      <c r="J8" s="42">
        <f t="shared" si="0"/>
        <v>39</v>
      </c>
      <c r="K8" s="42">
        <f t="shared" si="0"/>
        <v>25</v>
      </c>
      <c r="L8" s="42">
        <f>SUM(L12:L47)</f>
        <v>6</v>
      </c>
      <c r="M8" s="42">
        <f aca="true" t="shared" si="1" ref="M8:R8">SUM(M12:M59)</f>
        <v>31</v>
      </c>
      <c r="N8" s="42">
        <f t="shared" si="1"/>
        <v>83</v>
      </c>
      <c r="O8" s="61">
        <f t="shared" si="1"/>
        <v>10</v>
      </c>
      <c r="P8" s="76">
        <f t="shared" si="1"/>
        <v>0</v>
      </c>
      <c r="Q8" s="65">
        <f t="shared" si="1"/>
        <v>12</v>
      </c>
      <c r="R8" s="71">
        <f t="shared" si="1"/>
        <v>43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COUNT($C12:C59)</f>
        <v>31</v>
      </c>
      <c r="D9" s="48">
        <f aca="true" t="shared" si="2" ref="D9:R9">D8/$C$8</f>
        <v>0.29528535980148884</v>
      </c>
      <c r="E9" s="33">
        <f t="shared" si="2"/>
        <v>0.5384615384615384</v>
      </c>
      <c r="F9" s="36">
        <f t="shared" si="2"/>
        <v>0</v>
      </c>
      <c r="G9" s="36">
        <f t="shared" si="2"/>
        <v>0</v>
      </c>
      <c r="H9" s="39">
        <f t="shared" si="2"/>
        <v>0.5508684863523573</v>
      </c>
      <c r="I9" s="43">
        <f t="shared" si="2"/>
        <v>0.10173697270471464</v>
      </c>
      <c r="J9" s="43">
        <f t="shared" si="2"/>
        <v>0.0967741935483871</v>
      </c>
      <c r="K9" s="43">
        <f t="shared" si="2"/>
        <v>0.062034739454094295</v>
      </c>
      <c r="L9" s="43">
        <f t="shared" si="2"/>
        <v>0.01488833746898263</v>
      </c>
      <c r="M9" s="43">
        <f t="shared" si="2"/>
        <v>0.07692307692307693</v>
      </c>
      <c r="N9" s="43">
        <f t="shared" si="2"/>
        <v>0.20595533498759305</v>
      </c>
      <c r="O9" s="62">
        <f t="shared" si="2"/>
        <v>0.02481389578163772</v>
      </c>
      <c r="P9" s="77">
        <f t="shared" si="2"/>
        <v>0</v>
      </c>
      <c r="Q9" s="66">
        <f t="shared" si="2"/>
        <v>0.02977667493796526</v>
      </c>
      <c r="R9" s="72">
        <f t="shared" si="2"/>
        <v>0.10669975186104218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44.064516129032256</v>
      </c>
      <c r="C10" s="9">
        <f>C8/C9</f>
        <v>13</v>
      </c>
      <c r="D10" s="49">
        <f aca="true" t="shared" si="3" ref="D10:R10">D8/$C$9</f>
        <v>3.838709677419355</v>
      </c>
      <c r="E10" s="34">
        <f t="shared" si="3"/>
        <v>7</v>
      </c>
      <c r="F10" s="37">
        <f t="shared" si="3"/>
        <v>0</v>
      </c>
      <c r="G10" s="37">
        <f>G8/$C$9</f>
        <v>0</v>
      </c>
      <c r="H10" s="40">
        <f t="shared" si="3"/>
        <v>7.161290322580645</v>
      </c>
      <c r="I10" s="44">
        <f t="shared" si="3"/>
        <v>1.3225806451612903</v>
      </c>
      <c r="J10" s="44">
        <f t="shared" si="3"/>
        <v>1.2580645161290323</v>
      </c>
      <c r="K10" s="44">
        <f t="shared" si="3"/>
        <v>0.8064516129032258</v>
      </c>
      <c r="L10" s="44">
        <f t="shared" si="3"/>
        <v>0.1935483870967742</v>
      </c>
      <c r="M10" s="44">
        <f t="shared" si="3"/>
        <v>1</v>
      </c>
      <c r="N10" s="44">
        <f t="shared" si="3"/>
        <v>2.6774193548387095</v>
      </c>
      <c r="O10" s="63">
        <f t="shared" si="3"/>
        <v>0.3225806451612903</v>
      </c>
      <c r="P10" s="78">
        <f t="shared" si="3"/>
        <v>0</v>
      </c>
      <c r="Q10" s="67">
        <f t="shared" si="3"/>
        <v>0.3870967741935484</v>
      </c>
      <c r="R10" s="73">
        <f t="shared" si="3"/>
        <v>1.3870967741935485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398</v>
      </c>
      <c r="B12" s="5">
        <v>24</v>
      </c>
      <c r="C12" s="102">
        <v>2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2</v>
      </c>
      <c r="P12" s="103">
        <v>0</v>
      </c>
      <c r="Q12" s="103">
        <v>0</v>
      </c>
      <c r="R12" s="103">
        <v>0</v>
      </c>
      <c r="S12" s="91"/>
      <c r="T12" s="92" t="s">
        <v>92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397</v>
      </c>
      <c r="B13" s="5">
        <v>34</v>
      </c>
      <c r="C13" s="102">
        <v>6</v>
      </c>
      <c r="D13" s="103">
        <v>0</v>
      </c>
      <c r="E13" s="103">
        <v>6</v>
      </c>
      <c r="F13" s="103">
        <v>0</v>
      </c>
      <c r="G13" s="103">
        <v>0</v>
      </c>
      <c r="H13" s="103">
        <v>6</v>
      </c>
      <c r="I13" s="103">
        <v>1</v>
      </c>
      <c r="J13" s="103">
        <v>1</v>
      </c>
      <c r="K13" s="103">
        <v>1</v>
      </c>
      <c r="L13" s="103">
        <v>0</v>
      </c>
      <c r="M13" s="103">
        <v>3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94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396</v>
      </c>
      <c r="B14" s="5">
        <v>45</v>
      </c>
      <c r="C14" s="102">
        <v>20</v>
      </c>
      <c r="D14" s="234">
        <v>8</v>
      </c>
      <c r="E14" s="237">
        <v>12</v>
      </c>
      <c r="F14" s="103">
        <v>0</v>
      </c>
      <c r="G14" s="103">
        <v>0</v>
      </c>
      <c r="H14" s="103">
        <v>12</v>
      </c>
      <c r="I14" s="103">
        <v>2</v>
      </c>
      <c r="J14" s="103">
        <v>2</v>
      </c>
      <c r="K14" s="103">
        <v>2</v>
      </c>
      <c r="L14" s="103">
        <v>0</v>
      </c>
      <c r="M14" s="232">
        <v>1</v>
      </c>
      <c r="N14" s="103">
        <v>5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96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13" t="s">
        <v>395</v>
      </c>
      <c r="B15" s="5">
        <v>54</v>
      </c>
      <c r="C15" s="102">
        <v>21</v>
      </c>
      <c r="D15" s="234">
        <v>7</v>
      </c>
      <c r="E15" s="237">
        <v>14</v>
      </c>
      <c r="F15" s="103">
        <v>0</v>
      </c>
      <c r="G15" s="103">
        <v>0</v>
      </c>
      <c r="H15" s="103">
        <v>14</v>
      </c>
      <c r="I15" s="103">
        <v>6</v>
      </c>
      <c r="J15" s="103">
        <v>2</v>
      </c>
      <c r="K15" s="103">
        <v>1</v>
      </c>
      <c r="L15" s="103">
        <v>0</v>
      </c>
      <c r="M15" s="232">
        <v>2</v>
      </c>
      <c r="N15" s="103">
        <v>6</v>
      </c>
      <c r="O15" s="103">
        <v>0</v>
      </c>
      <c r="P15" s="103">
        <v>0</v>
      </c>
      <c r="Q15" s="103">
        <v>0</v>
      </c>
      <c r="R15" s="103">
        <v>0</v>
      </c>
      <c r="S15" s="231"/>
      <c r="T15" s="92" t="s">
        <v>98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394</v>
      </c>
      <c r="B16" s="5">
        <v>48</v>
      </c>
      <c r="C16" s="102">
        <v>21</v>
      </c>
      <c r="D16" s="234">
        <v>6</v>
      </c>
      <c r="E16" s="237">
        <v>14</v>
      </c>
      <c r="F16" s="103">
        <v>0</v>
      </c>
      <c r="G16" s="103">
        <v>0</v>
      </c>
      <c r="H16" s="103">
        <v>14</v>
      </c>
      <c r="I16" s="103">
        <v>2</v>
      </c>
      <c r="J16" s="103">
        <v>2</v>
      </c>
      <c r="K16" s="103">
        <v>1</v>
      </c>
      <c r="L16" s="103">
        <v>0</v>
      </c>
      <c r="M16" s="232">
        <v>1</v>
      </c>
      <c r="N16" s="103">
        <v>8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100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393</v>
      </c>
      <c r="B17" s="5">
        <v>53</v>
      </c>
      <c r="C17" s="102">
        <v>19</v>
      </c>
      <c r="D17" s="103">
        <v>7</v>
      </c>
      <c r="E17" s="103">
        <v>11</v>
      </c>
      <c r="F17" s="103">
        <v>0</v>
      </c>
      <c r="G17" s="103">
        <v>0</v>
      </c>
      <c r="H17" s="103">
        <v>11</v>
      </c>
      <c r="I17" s="103">
        <v>2</v>
      </c>
      <c r="J17" s="103">
        <v>2</v>
      </c>
      <c r="K17" s="103">
        <v>1</v>
      </c>
      <c r="L17" s="103">
        <v>0</v>
      </c>
      <c r="M17" s="103">
        <v>0</v>
      </c>
      <c r="N17" s="103">
        <v>7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102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392</v>
      </c>
      <c r="B18" s="5">
        <v>27</v>
      </c>
      <c r="C18" s="102">
        <v>7</v>
      </c>
      <c r="D18" s="103">
        <v>5</v>
      </c>
      <c r="E18" s="232">
        <v>2</v>
      </c>
      <c r="F18" s="103">
        <v>0</v>
      </c>
      <c r="G18" s="103">
        <v>0</v>
      </c>
      <c r="H18" s="232">
        <v>2</v>
      </c>
      <c r="I18" s="103">
        <v>0</v>
      </c>
      <c r="J18" s="103">
        <v>0</v>
      </c>
      <c r="K18" s="103">
        <v>0</v>
      </c>
      <c r="L18" s="103">
        <v>0</v>
      </c>
      <c r="M18" s="232">
        <v>2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104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01" t="s">
        <v>391</v>
      </c>
      <c r="B19" s="5">
        <v>26</v>
      </c>
      <c r="C19" s="102">
        <v>2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2</v>
      </c>
      <c r="P19" s="103">
        <v>0</v>
      </c>
      <c r="Q19" s="103">
        <v>0</v>
      </c>
      <c r="R19" s="103">
        <v>0</v>
      </c>
      <c r="S19" s="91"/>
      <c r="T19" s="92" t="s">
        <v>92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47" t="s">
        <v>390</v>
      </c>
      <c r="B20" s="5">
        <v>32</v>
      </c>
      <c r="C20" s="102">
        <v>7</v>
      </c>
      <c r="D20" s="103">
        <v>0</v>
      </c>
      <c r="E20" s="103">
        <v>7</v>
      </c>
      <c r="F20" s="103">
        <v>0</v>
      </c>
      <c r="G20" s="103">
        <v>0</v>
      </c>
      <c r="H20" s="103">
        <v>7</v>
      </c>
      <c r="I20" s="103">
        <v>1</v>
      </c>
      <c r="J20" s="103">
        <v>1</v>
      </c>
      <c r="K20" s="103">
        <v>2</v>
      </c>
      <c r="L20" s="103">
        <v>0</v>
      </c>
      <c r="M20" s="232">
        <v>3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389</v>
      </c>
      <c r="B21" s="5">
        <v>62</v>
      </c>
      <c r="C21" s="102">
        <v>22</v>
      </c>
      <c r="D21" s="234">
        <v>8</v>
      </c>
      <c r="E21" s="237">
        <v>14</v>
      </c>
      <c r="F21" s="103">
        <v>0</v>
      </c>
      <c r="G21" s="103">
        <v>0</v>
      </c>
      <c r="H21" s="103">
        <v>18</v>
      </c>
      <c r="I21" s="103">
        <v>2</v>
      </c>
      <c r="J21" s="103">
        <v>2</v>
      </c>
      <c r="K21" s="103">
        <v>3</v>
      </c>
      <c r="L21" s="232">
        <v>1</v>
      </c>
      <c r="M21" s="232">
        <v>1</v>
      </c>
      <c r="N21" s="103">
        <v>5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96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388</v>
      </c>
      <c r="B22" s="5">
        <v>58</v>
      </c>
      <c r="C22" s="102">
        <v>18</v>
      </c>
      <c r="D22" s="234">
        <v>7</v>
      </c>
      <c r="E22" s="237">
        <v>11</v>
      </c>
      <c r="F22" s="103">
        <v>0</v>
      </c>
      <c r="G22" s="103">
        <v>0</v>
      </c>
      <c r="H22" s="103">
        <v>11</v>
      </c>
      <c r="I22" s="103">
        <v>2</v>
      </c>
      <c r="J22" s="103">
        <v>2</v>
      </c>
      <c r="K22" s="103">
        <v>1</v>
      </c>
      <c r="L22" s="232">
        <v>1</v>
      </c>
      <c r="M22" s="232">
        <v>1</v>
      </c>
      <c r="N22" s="103">
        <v>4</v>
      </c>
      <c r="O22" s="103">
        <v>0</v>
      </c>
      <c r="P22" s="103">
        <v>0</v>
      </c>
      <c r="Q22" s="103">
        <v>0</v>
      </c>
      <c r="R22" s="103">
        <v>0</v>
      </c>
      <c r="S22" s="231"/>
      <c r="T22" s="92" t="s">
        <v>98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387</v>
      </c>
      <c r="B23" s="5">
        <v>49</v>
      </c>
      <c r="C23" s="102">
        <v>19</v>
      </c>
      <c r="D23" s="234">
        <v>6</v>
      </c>
      <c r="E23" s="237">
        <v>13</v>
      </c>
      <c r="F23" s="103">
        <v>0</v>
      </c>
      <c r="G23" s="103">
        <v>0</v>
      </c>
      <c r="H23" s="103">
        <v>13</v>
      </c>
      <c r="I23" s="103">
        <v>2</v>
      </c>
      <c r="J23" s="103">
        <v>3</v>
      </c>
      <c r="K23" s="103">
        <v>1</v>
      </c>
      <c r="L23" s="103">
        <v>0</v>
      </c>
      <c r="M23" s="232">
        <v>1</v>
      </c>
      <c r="N23" s="103">
        <v>6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100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386</v>
      </c>
      <c r="B24" s="5">
        <v>58</v>
      </c>
      <c r="C24" s="102">
        <v>20</v>
      </c>
      <c r="D24" s="234">
        <v>7</v>
      </c>
      <c r="E24" s="237">
        <v>13</v>
      </c>
      <c r="F24" s="103">
        <v>0</v>
      </c>
      <c r="G24" s="103">
        <v>0</v>
      </c>
      <c r="H24" s="103">
        <v>13</v>
      </c>
      <c r="I24" s="103">
        <v>5</v>
      </c>
      <c r="J24" s="103">
        <v>4</v>
      </c>
      <c r="K24" s="103">
        <v>1</v>
      </c>
      <c r="L24" s="103">
        <v>0</v>
      </c>
      <c r="M24" s="232">
        <v>1</v>
      </c>
      <c r="N24" s="103">
        <v>5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102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385</v>
      </c>
      <c r="B25" s="5">
        <v>29</v>
      </c>
      <c r="C25" s="102">
        <v>4</v>
      </c>
      <c r="D25" s="234">
        <v>3</v>
      </c>
      <c r="E25" s="232">
        <v>1</v>
      </c>
      <c r="F25" s="103">
        <v>0</v>
      </c>
      <c r="G25" s="103">
        <v>0</v>
      </c>
      <c r="H25" s="103">
        <v>1</v>
      </c>
      <c r="I25" s="103">
        <v>0</v>
      </c>
      <c r="J25" s="103">
        <v>0</v>
      </c>
      <c r="K25" s="103">
        <v>0</v>
      </c>
      <c r="L25" s="103">
        <v>0</v>
      </c>
      <c r="M25" s="232">
        <v>1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104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01" t="s">
        <v>384</v>
      </c>
      <c r="B26" s="5">
        <v>24</v>
      </c>
      <c r="C26" s="102">
        <v>2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2</v>
      </c>
      <c r="P26" s="103">
        <v>0</v>
      </c>
      <c r="Q26" s="103">
        <v>0</v>
      </c>
      <c r="R26" s="103">
        <v>0</v>
      </c>
      <c r="S26" s="91"/>
      <c r="T26" s="92" t="s">
        <v>92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47" t="s">
        <v>383</v>
      </c>
      <c r="B27" s="5">
        <v>37</v>
      </c>
      <c r="C27" s="102">
        <v>6</v>
      </c>
      <c r="D27" s="103">
        <v>0</v>
      </c>
      <c r="E27" s="103">
        <v>6</v>
      </c>
      <c r="F27" s="103">
        <v>0</v>
      </c>
      <c r="G27" s="103">
        <v>0</v>
      </c>
      <c r="H27" s="103">
        <v>6</v>
      </c>
      <c r="I27" s="103">
        <v>1</v>
      </c>
      <c r="J27" s="103">
        <v>1</v>
      </c>
      <c r="K27" s="103">
        <v>1</v>
      </c>
      <c r="L27" s="103">
        <v>0</v>
      </c>
      <c r="M27" s="103">
        <v>2</v>
      </c>
      <c r="N27" s="103">
        <v>1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94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382</v>
      </c>
      <c r="B28" s="5">
        <v>67</v>
      </c>
      <c r="C28" s="102">
        <v>31</v>
      </c>
      <c r="D28" s="237">
        <v>14</v>
      </c>
      <c r="E28" s="237">
        <v>17</v>
      </c>
      <c r="F28" s="103">
        <v>0</v>
      </c>
      <c r="G28" s="103">
        <v>0</v>
      </c>
      <c r="H28" s="103">
        <v>17</v>
      </c>
      <c r="I28" s="103">
        <v>4</v>
      </c>
      <c r="J28" s="103">
        <v>3</v>
      </c>
      <c r="K28" s="103">
        <v>2</v>
      </c>
      <c r="L28" s="232">
        <v>2</v>
      </c>
      <c r="M28" s="232">
        <v>1</v>
      </c>
      <c r="N28" s="103">
        <v>5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96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381</v>
      </c>
      <c r="B29" s="5">
        <v>59</v>
      </c>
      <c r="C29" s="102">
        <v>18</v>
      </c>
      <c r="D29" s="232">
        <v>0</v>
      </c>
      <c r="E29" s="232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232">
        <v>1</v>
      </c>
      <c r="R29" s="232">
        <v>17</v>
      </c>
      <c r="S29" s="231"/>
      <c r="T29" s="92" t="s">
        <v>98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380</v>
      </c>
      <c r="B30" s="5">
        <v>52</v>
      </c>
      <c r="C30" s="102">
        <v>19</v>
      </c>
      <c r="D30" s="103">
        <v>8</v>
      </c>
      <c r="E30" s="103">
        <v>11</v>
      </c>
      <c r="F30" s="103">
        <v>0</v>
      </c>
      <c r="G30" s="103">
        <v>0</v>
      </c>
      <c r="H30" s="103">
        <v>11</v>
      </c>
      <c r="I30" s="103">
        <v>1</v>
      </c>
      <c r="J30" s="103">
        <v>3</v>
      </c>
      <c r="K30" s="103">
        <v>1</v>
      </c>
      <c r="L30" s="103">
        <v>0</v>
      </c>
      <c r="M30" s="232">
        <v>1</v>
      </c>
      <c r="N30" s="103">
        <v>5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100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379</v>
      </c>
      <c r="B31" s="5">
        <v>54</v>
      </c>
      <c r="C31" s="102">
        <v>19</v>
      </c>
      <c r="D31" s="103">
        <v>9</v>
      </c>
      <c r="E31" s="103">
        <v>10</v>
      </c>
      <c r="F31" s="103">
        <v>0</v>
      </c>
      <c r="G31" s="103">
        <v>0</v>
      </c>
      <c r="H31" s="103">
        <v>11</v>
      </c>
      <c r="I31" s="103">
        <v>2</v>
      </c>
      <c r="J31" s="103">
        <v>2</v>
      </c>
      <c r="K31" s="103">
        <v>1</v>
      </c>
      <c r="L31" s="232">
        <v>1</v>
      </c>
      <c r="M31" s="103">
        <v>0</v>
      </c>
      <c r="N31" s="103">
        <v>4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102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378</v>
      </c>
      <c r="B32" s="5">
        <v>29</v>
      </c>
      <c r="C32" s="102">
        <v>3</v>
      </c>
      <c r="D32" s="232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232">
        <v>1</v>
      </c>
      <c r="R32" s="232">
        <v>2</v>
      </c>
      <c r="S32" s="91"/>
      <c r="T32" s="92" t="s">
        <v>104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01" t="s">
        <v>377</v>
      </c>
      <c r="B33" s="5">
        <v>24</v>
      </c>
      <c r="C33" s="102">
        <v>3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232">
        <v>0</v>
      </c>
      <c r="P33" s="103">
        <v>0</v>
      </c>
      <c r="Q33" s="232">
        <v>3</v>
      </c>
      <c r="R33" s="103">
        <v>0</v>
      </c>
      <c r="S33" s="91"/>
      <c r="T33" s="92" t="s">
        <v>92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47" t="s">
        <v>369</v>
      </c>
      <c r="B34" s="5">
        <v>37</v>
      </c>
      <c r="C34" s="102">
        <v>6</v>
      </c>
      <c r="D34" s="103">
        <v>0</v>
      </c>
      <c r="E34" s="103">
        <v>6</v>
      </c>
      <c r="F34" s="103">
        <v>0</v>
      </c>
      <c r="G34" s="103">
        <v>0</v>
      </c>
      <c r="H34" s="103">
        <v>6</v>
      </c>
      <c r="I34" s="103">
        <v>1</v>
      </c>
      <c r="J34" s="103">
        <v>1</v>
      </c>
      <c r="K34" s="103">
        <v>1</v>
      </c>
      <c r="L34" s="103">
        <v>0</v>
      </c>
      <c r="M34" s="103">
        <v>2</v>
      </c>
      <c r="N34" s="103">
        <v>1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370</v>
      </c>
      <c r="B35" s="5">
        <v>59</v>
      </c>
      <c r="C35" s="102">
        <v>18</v>
      </c>
      <c r="D35" s="234">
        <v>6</v>
      </c>
      <c r="E35" s="237">
        <v>12</v>
      </c>
      <c r="F35" s="103">
        <v>0</v>
      </c>
      <c r="G35" s="103">
        <v>0</v>
      </c>
      <c r="H35" s="103">
        <v>12</v>
      </c>
      <c r="I35" s="103">
        <v>2</v>
      </c>
      <c r="J35" s="103">
        <v>2</v>
      </c>
      <c r="K35" s="103">
        <v>1</v>
      </c>
      <c r="L35" s="103">
        <v>0</v>
      </c>
      <c r="M35" s="232">
        <v>1</v>
      </c>
      <c r="N35" s="103">
        <v>6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96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13" t="s">
        <v>371</v>
      </c>
      <c r="B36" s="5">
        <v>57</v>
      </c>
      <c r="C36" s="102">
        <v>18</v>
      </c>
      <c r="D36" s="234">
        <v>7</v>
      </c>
      <c r="E36" s="237">
        <v>11</v>
      </c>
      <c r="F36" s="103">
        <v>0</v>
      </c>
      <c r="G36" s="103">
        <v>0</v>
      </c>
      <c r="H36" s="103">
        <v>11</v>
      </c>
      <c r="I36" s="103">
        <v>2</v>
      </c>
      <c r="J36" s="103">
        <v>2</v>
      </c>
      <c r="K36" s="103">
        <v>1</v>
      </c>
      <c r="L36" s="103">
        <v>0</v>
      </c>
      <c r="M36" s="232">
        <v>2</v>
      </c>
      <c r="N36" s="103">
        <v>4</v>
      </c>
      <c r="O36" s="103">
        <v>0</v>
      </c>
      <c r="P36" s="103">
        <v>0</v>
      </c>
      <c r="Q36" s="103">
        <v>0</v>
      </c>
      <c r="R36" s="103">
        <v>0</v>
      </c>
      <c r="S36" s="231"/>
      <c r="T36" s="92" t="s">
        <v>98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372</v>
      </c>
      <c r="B37" s="5">
        <v>47</v>
      </c>
      <c r="C37" s="102">
        <v>17</v>
      </c>
      <c r="D37" s="234">
        <v>7</v>
      </c>
      <c r="E37" s="237">
        <v>10</v>
      </c>
      <c r="F37" s="103">
        <v>0</v>
      </c>
      <c r="G37" s="103">
        <v>0</v>
      </c>
      <c r="H37" s="103">
        <v>10</v>
      </c>
      <c r="I37" s="103">
        <v>2</v>
      </c>
      <c r="J37" s="103">
        <v>2</v>
      </c>
      <c r="K37" s="103">
        <v>1</v>
      </c>
      <c r="L37" s="240">
        <v>0</v>
      </c>
      <c r="M37" s="232">
        <v>1</v>
      </c>
      <c r="N37" s="103">
        <v>4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100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13" t="s">
        <v>373</v>
      </c>
      <c r="B38" s="5">
        <v>52</v>
      </c>
      <c r="C38" s="102">
        <v>17</v>
      </c>
      <c r="D38" s="232">
        <v>0</v>
      </c>
      <c r="E38" s="237">
        <v>11</v>
      </c>
      <c r="F38" s="103">
        <v>0</v>
      </c>
      <c r="G38" s="103">
        <v>0</v>
      </c>
      <c r="H38" s="103">
        <v>11</v>
      </c>
      <c r="I38" s="103">
        <v>1</v>
      </c>
      <c r="J38" s="103">
        <v>1</v>
      </c>
      <c r="K38" s="103">
        <v>1</v>
      </c>
      <c r="L38" s="103">
        <v>0</v>
      </c>
      <c r="M38" s="232">
        <v>2</v>
      </c>
      <c r="N38" s="103">
        <v>6</v>
      </c>
      <c r="O38" s="103">
        <v>0</v>
      </c>
      <c r="P38" s="103">
        <v>0</v>
      </c>
      <c r="Q38" s="232">
        <v>1</v>
      </c>
      <c r="R38" s="232">
        <v>5</v>
      </c>
      <c r="S38" s="91"/>
      <c r="T38" s="92" t="s">
        <v>102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248</v>
      </c>
      <c r="B39" s="5">
        <v>36</v>
      </c>
      <c r="C39" s="102">
        <v>5</v>
      </c>
      <c r="D39" s="234">
        <v>4</v>
      </c>
      <c r="E39" s="232">
        <v>1</v>
      </c>
      <c r="F39" s="103">
        <v>0</v>
      </c>
      <c r="G39" s="103">
        <v>0</v>
      </c>
      <c r="H39" s="103">
        <v>1</v>
      </c>
      <c r="I39" s="103">
        <v>0</v>
      </c>
      <c r="J39" s="103">
        <v>0</v>
      </c>
      <c r="K39" s="103">
        <v>0</v>
      </c>
      <c r="L39" s="232">
        <v>1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104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01" t="s">
        <v>374</v>
      </c>
      <c r="B40" s="5">
        <v>31</v>
      </c>
      <c r="C40" s="102">
        <v>4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1</v>
      </c>
      <c r="O40" s="103">
        <v>4</v>
      </c>
      <c r="P40" s="103">
        <v>0</v>
      </c>
      <c r="Q40" s="103">
        <v>0</v>
      </c>
      <c r="R40" s="103">
        <v>0</v>
      </c>
      <c r="S40" s="91"/>
      <c r="T40" s="92" t="s">
        <v>92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 t="s">
        <v>375</v>
      </c>
      <c r="B41" s="5">
        <v>38</v>
      </c>
      <c r="C41" s="102">
        <v>7</v>
      </c>
      <c r="D41" s="103">
        <v>0</v>
      </c>
      <c r="E41" s="234">
        <v>4</v>
      </c>
      <c r="F41" s="103">
        <v>0</v>
      </c>
      <c r="G41" s="103">
        <v>0</v>
      </c>
      <c r="H41" s="103">
        <v>4</v>
      </c>
      <c r="I41" s="103">
        <v>0</v>
      </c>
      <c r="J41" s="103">
        <v>1</v>
      </c>
      <c r="K41" s="103">
        <v>1</v>
      </c>
      <c r="L41" s="103">
        <v>0</v>
      </c>
      <c r="M41" s="103">
        <v>2</v>
      </c>
      <c r="N41" s="103">
        <v>0</v>
      </c>
      <c r="O41" s="103">
        <v>0</v>
      </c>
      <c r="P41" s="103">
        <v>0</v>
      </c>
      <c r="Q41" s="232">
        <v>3</v>
      </c>
      <c r="R41" s="103">
        <v>0</v>
      </c>
      <c r="S41" s="91"/>
      <c r="T41" s="92" t="s">
        <v>94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 t="s">
        <v>376</v>
      </c>
      <c r="B42" s="5">
        <v>64</v>
      </c>
      <c r="C42" s="102">
        <v>22</v>
      </c>
      <c r="D42" s="232">
        <v>0</v>
      </c>
      <c r="E42" s="232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232">
        <v>3</v>
      </c>
      <c r="R42" s="232">
        <v>19</v>
      </c>
      <c r="S42" s="91"/>
      <c r="T42" s="92" t="s">
        <v>96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6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6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6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6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126" customWidth="1"/>
  </cols>
  <sheetData>
    <row r="1" spans="1:18" ht="32.25" customHeight="1">
      <c r="A1" s="243" t="s">
        <v>35</v>
      </c>
      <c r="B1" s="246"/>
      <c r="C1" s="54"/>
      <c r="D1" s="54" t="s">
        <v>89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>SUM(B12:B45)</f>
        <v>1112</v>
      </c>
      <c r="C8" s="7">
        <f aca="true" t="shared" si="0" ref="C8:R8">SUM(C12:C48)</f>
        <v>396</v>
      </c>
      <c r="D8" s="47">
        <f t="shared" si="0"/>
        <v>120</v>
      </c>
      <c r="E8" s="32">
        <f t="shared" si="0"/>
        <v>265</v>
      </c>
      <c r="F8" s="35">
        <f t="shared" si="0"/>
        <v>0</v>
      </c>
      <c r="G8" s="35">
        <f>SUM(G12:G43)</f>
        <v>0</v>
      </c>
      <c r="H8" s="38">
        <f t="shared" si="0"/>
        <v>265</v>
      </c>
      <c r="I8" s="42">
        <f t="shared" si="0"/>
        <v>39</v>
      </c>
      <c r="J8" s="42">
        <f t="shared" si="0"/>
        <v>42</v>
      </c>
      <c r="K8" s="42">
        <f t="shared" si="0"/>
        <v>24</v>
      </c>
      <c r="L8" s="42">
        <f>SUM(L12:L47)</f>
        <v>26</v>
      </c>
      <c r="M8" s="42">
        <f t="shared" si="0"/>
        <v>53</v>
      </c>
      <c r="N8" s="42">
        <f t="shared" si="0"/>
        <v>83</v>
      </c>
      <c r="O8" s="61">
        <f t="shared" si="0"/>
        <v>9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COUNT($C12:C48)</f>
        <v>30</v>
      </c>
      <c r="D9" s="48">
        <f aca="true" t="shared" si="1" ref="D9:R9">D8/$C$8</f>
        <v>0.30303030303030304</v>
      </c>
      <c r="E9" s="33">
        <f t="shared" si="1"/>
        <v>0.6691919191919192</v>
      </c>
      <c r="F9" s="36">
        <f t="shared" si="1"/>
        <v>0</v>
      </c>
      <c r="G9" s="36">
        <f t="shared" si="1"/>
        <v>0</v>
      </c>
      <c r="H9" s="39">
        <f t="shared" si="1"/>
        <v>0.6691919191919192</v>
      </c>
      <c r="I9" s="43">
        <f t="shared" si="1"/>
        <v>0.09848484848484848</v>
      </c>
      <c r="J9" s="43">
        <f t="shared" si="1"/>
        <v>0.10606060606060606</v>
      </c>
      <c r="K9" s="43">
        <f t="shared" si="1"/>
        <v>0.06060606060606061</v>
      </c>
      <c r="L9" s="43">
        <f t="shared" si="1"/>
        <v>0.06565656565656566</v>
      </c>
      <c r="M9" s="43">
        <f t="shared" si="1"/>
        <v>0.13383838383838384</v>
      </c>
      <c r="N9" s="43">
        <f t="shared" si="1"/>
        <v>0.20959595959595959</v>
      </c>
      <c r="O9" s="62">
        <f t="shared" si="1"/>
        <v>0.022727272727272728</v>
      </c>
      <c r="P9" s="77">
        <f t="shared" si="1"/>
        <v>0</v>
      </c>
      <c r="Q9" s="66">
        <f t="shared" si="1"/>
        <v>0</v>
      </c>
      <c r="R9" s="72">
        <f t="shared" si="1"/>
        <v>0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37.06666666666667</v>
      </c>
      <c r="C10" s="9">
        <f>C8/C9</f>
        <v>13.2</v>
      </c>
      <c r="D10" s="49">
        <f>D8/$C$9</f>
        <v>4</v>
      </c>
      <c r="E10" s="34">
        <f aca="true" t="shared" si="2" ref="E10:R10">E8/$C$9</f>
        <v>8.833333333333334</v>
      </c>
      <c r="F10" s="37">
        <f t="shared" si="2"/>
        <v>0</v>
      </c>
      <c r="G10" s="37">
        <f>G8/$C$9</f>
        <v>0</v>
      </c>
      <c r="H10" s="40">
        <f t="shared" si="2"/>
        <v>8.833333333333334</v>
      </c>
      <c r="I10" s="44">
        <f t="shared" si="2"/>
        <v>1.3</v>
      </c>
      <c r="J10" s="44">
        <f t="shared" si="2"/>
        <v>1.4</v>
      </c>
      <c r="K10" s="44">
        <f t="shared" si="2"/>
        <v>0.8</v>
      </c>
      <c r="L10" s="44">
        <f t="shared" si="2"/>
        <v>0.8666666666666667</v>
      </c>
      <c r="M10" s="44">
        <f t="shared" si="2"/>
        <v>1.7666666666666666</v>
      </c>
      <c r="N10" s="44">
        <f t="shared" si="2"/>
        <v>2.7666666666666666</v>
      </c>
      <c r="O10" s="63">
        <f t="shared" si="2"/>
        <v>0.3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235" t="s">
        <v>428</v>
      </c>
      <c r="B12" s="241">
        <v>52</v>
      </c>
      <c r="C12" s="242">
        <v>19</v>
      </c>
      <c r="D12" s="234">
        <v>7</v>
      </c>
      <c r="E12" s="237">
        <v>10</v>
      </c>
      <c r="F12" s="240">
        <v>0</v>
      </c>
      <c r="G12" s="240">
        <v>0</v>
      </c>
      <c r="H12" s="240">
        <v>10</v>
      </c>
      <c r="I12" s="240">
        <v>2</v>
      </c>
      <c r="J12" s="240">
        <v>2</v>
      </c>
      <c r="K12" s="240">
        <v>2</v>
      </c>
      <c r="L12" s="232">
        <v>1</v>
      </c>
      <c r="M12" s="232">
        <v>1</v>
      </c>
      <c r="N12" s="240">
        <v>4</v>
      </c>
      <c r="O12" s="240">
        <v>0</v>
      </c>
      <c r="P12" s="240">
        <v>0</v>
      </c>
      <c r="Q12" s="240">
        <v>0</v>
      </c>
      <c r="R12" s="240">
        <v>0</v>
      </c>
      <c r="S12" s="91"/>
      <c r="T12" s="92" t="s">
        <v>102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427</v>
      </c>
      <c r="B13" s="241">
        <v>20</v>
      </c>
      <c r="C13" s="242">
        <v>5</v>
      </c>
      <c r="D13" s="232">
        <v>0</v>
      </c>
      <c r="E13" s="232">
        <v>5</v>
      </c>
      <c r="F13" s="240">
        <v>0</v>
      </c>
      <c r="G13" s="240">
        <v>0</v>
      </c>
      <c r="H13" s="240">
        <v>5</v>
      </c>
      <c r="I13" s="240">
        <v>1</v>
      </c>
      <c r="J13" s="240">
        <v>1</v>
      </c>
      <c r="K13" s="240">
        <v>0</v>
      </c>
      <c r="L13" s="240">
        <v>1</v>
      </c>
      <c r="M13" s="240">
        <v>2</v>
      </c>
      <c r="N13" s="240">
        <v>0</v>
      </c>
      <c r="O13" s="240">
        <v>0</v>
      </c>
      <c r="P13" s="240">
        <v>0</v>
      </c>
      <c r="Q13" s="240">
        <v>0</v>
      </c>
      <c r="R13" s="240">
        <v>0</v>
      </c>
      <c r="S13" s="91"/>
      <c r="T13" s="92" t="s">
        <v>104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426</v>
      </c>
      <c r="B14" s="241">
        <v>12</v>
      </c>
      <c r="C14" s="242">
        <v>2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2</v>
      </c>
      <c r="P14" s="240">
        <v>0</v>
      </c>
      <c r="Q14" s="240">
        <v>0</v>
      </c>
      <c r="R14" s="240">
        <v>0</v>
      </c>
      <c r="S14" s="91"/>
      <c r="T14" s="92" t="s">
        <v>92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47" t="s">
        <v>425</v>
      </c>
      <c r="B15" s="241">
        <v>27</v>
      </c>
      <c r="C15" s="242">
        <v>7</v>
      </c>
      <c r="D15" s="240">
        <v>0</v>
      </c>
      <c r="E15" s="240">
        <v>7</v>
      </c>
      <c r="F15" s="240">
        <v>0</v>
      </c>
      <c r="G15" s="240">
        <v>0</v>
      </c>
      <c r="H15" s="240">
        <v>7</v>
      </c>
      <c r="I15" s="240">
        <v>1</v>
      </c>
      <c r="J15" s="240">
        <v>2</v>
      </c>
      <c r="K15" s="240">
        <v>1</v>
      </c>
      <c r="L15" s="240">
        <v>0</v>
      </c>
      <c r="M15" s="232">
        <v>3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  <c r="S15" s="91"/>
      <c r="T15" s="92" t="s">
        <v>94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424</v>
      </c>
      <c r="B16" s="241">
        <v>52</v>
      </c>
      <c r="C16" s="242">
        <v>21</v>
      </c>
      <c r="D16" s="234">
        <v>9</v>
      </c>
      <c r="E16" s="237">
        <v>12</v>
      </c>
      <c r="F16" s="240">
        <v>0</v>
      </c>
      <c r="G16" s="240">
        <v>0</v>
      </c>
      <c r="H16" s="240">
        <v>12</v>
      </c>
      <c r="I16" s="240">
        <v>2</v>
      </c>
      <c r="J16" s="240">
        <v>2</v>
      </c>
      <c r="K16" s="240">
        <v>1</v>
      </c>
      <c r="L16" s="232">
        <v>2</v>
      </c>
      <c r="M16" s="232">
        <v>1</v>
      </c>
      <c r="N16" s="240">
        <v>4</v>
      </c>
      <c r="O16" s="240">
        <v>0</v>
      </c>
      <c r="P16" s="240">
        <v>0</v>
      </c>
      <c r="Q16" s="240">
        <v>0</v>
      </c>
      <c r="R16" s="240">
        <v>0</v>
      </c>
      <c r="S16" s="91"/>
      <c r="T16" s="92" t="s">
        <v>96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423</v>
      </c>
      <c r="B17" s="241">
        <v>52</v>
      </c>
      <c r="C17" s="242">
        <v>20</v>
      </c>
      <c r="D17" s="234">
        <v>8</v>
      </c>
      <c r="E17" s="237">
        <v>12</v>
      </c>
      <c r="F17" s="240">
        <v>0</v>
      </c>
      <c r="G17" s="240">
        <v>0</v>
      </c>
      <c r="H17" s="240">
        <v>12</v>
      </c>
      <c r="I17" s="240">
        <v>1</v>
      </c>
      <c r="J17" s="240">
        <v>2</v>
      </c>
      <c r="K17" s="240">
        <v>1</v>
      </c>
      <c r="L17" s="232">
        <v>1</v>
      </c>
      <c r="M17" s="232">
        <v>1</v>
      </c>
      <c r="N17" s="240">
        <v>6</v>
      </c>
      <c r="O17" s="240">
        <v>0</v>
      </c>
      <c r="P17" s="240">
        <v>0</v>
      </c>
      <c r="Q17" s="240">
        <v>0</v>
      </c>
      <c r="R17" s="240">
        <v>0</v>
      </c>
      <c r="S17" s="91"/>
      <c r="T17" s="92" t="s">
        <v>98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235" t="s">
        <v>422</v>
      </c>
      <c r="B18" s="241">
        <v>43</v>
      </c>
      <c r="C18" s="242">
        <v>19</v>
      </c>
      <c r="D18" s="234">
        <v>8</v>
      </c>
      <c r="E18" s="237">
        <v>11</v>
      </c>
      <c r="F18" s="240">
        <v>0</v>
      </c>
      <c r="G18" s="240">
        <v>0</v>
      </c>
      <c r="H18" s="240">
        <v>11</v>
      </c>
      <c r="I18" s="240">
        <v>1</v>
      </c>
      <c r="J18" s="240">
        <v>2</v>
      </c>
      <c r="K18" s="240">
        <v>1</v>
      </c>
      <c r="L18" s="232">
        <v>1</v>
      </c>
      <c r="M18" s="232">
        <v>1</v>
      </c>
      <c r="N18" s="240">
        <v>5</v>
      </c>
      <c r="O18" s="240">
        <v>0</v>
      </c>
      <c r="P18" s="240">
        <v>0</v>
      </c>
      <c r="Q18" s="240">
        <v>0</v>
      </c>
      <c r="R18" s="240">
        <v>0</v>
      </c>
      <c r="S18" s="91"/>
      <c r="T18" s="92" t="s">
        <v>100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13" t="s">
        <v>421</v>
      </c>
      <c r="B19" s="241">
        <v>50</v>
      </c>
      <c r="C19" s="242">
        <v>19</v>
      </c>
      <c r="D19" s="234">
        <v>9</v>
      </c>
      <c r="E19" s="237">
        <v>10</v>
      </c>
      <c r="F19" s="240">
        <v>0</v>
      </c>
      <c r="G19" s="240">
        <v>0</v>
      </c>
      <c r="H19" s="240">
        <v>10</v>
      </c>
      <c r="I19" s="240">
        <v>2</v>
      </c>
      <c r="J19" s="240">
        <v>3</v>
      </c>
      <c r="K19" s="240">
        <v>1</v>
      </c>
      <c r="L19" s="232">
        <v>1</v>
      </c>
      <c r="M19" s="240">
        <v>0</v>
      </c>
      <c r="N19" s="240">
        <v>3</v>
      </c>
      <c r="O19" s="240">
        <v>0</v>
      </c>
      <c r="P19" s="240">
        <v>0</v>
      </c>
      <c r="Q19" s="240">
        <v>0</v>
      </c>
      <c r="R19" s="240">
        <v>0</v>
      </c>
      <c r="S19" s="91"/>
      <c r="T19" s="92" t="s">
        <v>102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47" t="s">
        <v>420</v>
      </c>
      <c r="B20" s="241">
        <v>22</v>
      </c>
      <c r="C20" s="242">
        <v>6</v>
      </c>
      <c r="D20" s="240">
        <v>0</v>
      </c>
      <c r="E20" s="232">
        <v>6</v>
      </c>
      <c r="F20" s="240">
        <v>0</v>
      </c>
      <c r="G20" s="240">
        <v>0</v>
      </c>
      <c r="H20" s="240">
        <v>6</v>
      </c>
      <c r="I20" s="240">
        <v>1</v>
      </c>
      <c r="J20" s="240">
        <v>0</v>
      </c>
      <c r="K20" s="240">
        <v>0</v>
      </c>
      <c r="L20" s="232">
        <v>1</v>
      </c>
      <c r="M20" s="232">
        <v>1</v>
      </c>
      <c r="N20" s="240">
        <v>3</v>
      </c>
      <c r="O20" s="240">
        <v>0</v>
      </c>
      <c r="P20" s="240">
        <v>0</v>
      </c>
      <c r="Q20" s="240">
        <v>0</v>
      </c>
      <c r="R20" s="240">
        <v>0</v>
      </c>
      <c r="S20" s="91"/>
      <c r="T20" s="92" t="s">
        <v>104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419</v>
      </c>
      <c r="B21" s="241">
        <v>9</v>
      </c>
      <c r="C21" s="242">
        <v>2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40">
        <v>2</v>
      </c>
      <c r="P21" s="240">
        <v>0</v>
      </c>
      <c r="Q21" s="240">
        <v>0</v>
      </c>
      <c r="R21" s="240">
        <v>0</v>
      </c>
      <c r="S21" s="91"/>
      <c r="T21" s="92" t="s">
        <v>92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47" t="s">
        <v>418</v>
      </c>
      <c r="B22" s="5">
        <v>24</v>
      </c>
      <c r="C22" s="102">
        <v>6</v>
      </c>
      <c r="D22" s="103">
        <v>0</v>
      </c>
      <c r="E22" s="103">
        <v>6</v>
      </c>
      <c r="F22" s="103">
        <v>0</v>
      </c>
      <c r="G22" s="103">
        <v>0</v>
      </c>
      <c r="H22" s="103">
        <v>6</v>
      </c>
      <c r="I22" s="103">
        <v>0</v>
      </c>
      <c r="J22" s="103">
        <v>1</v>
      </c>
      <c r="K22" s="103">
        <v>1</v>
      </c>
      <c r="L22" s="232">
        <v>1</v>
      </c>
      <c r="M22" s="232">
        <v>3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94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417</v>
      </c>
      <c r="B23" s="5">
        <v>53</v>
      </c>
      <c r="C23" s="102">
        <v>21</v>
      </c>
      <c r="D23" s="103">
        <v>9</v>
      </c>
      <c r="E23" s="103">
        <v>12</v>
      </c>
      <c r="F23" s="103">
        <v>0</v>
      </c>
      <c r="G23" s="103">
        <v>0</v>
      </c>
      <c r="H23" s="103">
        <v>12</v>
      </c>
      <c r="I23" s="103">
        <v>1</v>
      </c>
      <c r="J23" s="103">
        <v>2</v>
      </c>
      <c r="K23" s="103">
        <v>1</v>
      </c>
      <c r="L23" s="232">
        <v>2</v>
      </c>
      <c r="M23" s="103">
        <v>0</v>
      </c>
      <c r="N23" s="103">
        <v>6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96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416</v>
      </c>
      <c r="B24" s="5">
        <v>52</v>
      </c>
      <c r="C24" s="102">
        <v>18</v>
      </c>
      <c r="D24" s="232">
        <v>0</v>
      </c>
      <c r="E24" s="237">
        <v>18</v>
      </c>
      <c r="F24" s="103">
        <v>0</v>
      </c>
      <c r="G24" s="103">
        <v>0</v>
      </c>
      <c r="H24" s="103">
        <v>18</v>
      </c>
      <c r="I24" s="103">
        <v>2</v>
      </c>
      <c r="J24" s="103">
        <v>2</v>
      </c>
      <c r="K24" s="103">
        <v>1</v>
      </c>
      <c r="L24" s="232">
        <v>1</v>
      </c>
      <c r="M24" s="232">
        <v>9</v>
      </c>
      <c r="N24" s="103">
        <v>3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98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415</v>
      </c>
      <c r="B25" s="5">
        <v>39</v>
      </c>
      <c r="C25" s="102">
        <v>19</v>
      </c>
      <c r="D25" s="232">
        <v>0</v>
      </c>
      <c r="E25" s="237">
        <v>19</v>
      </c>
      <c r="F25" s="103">
        <v>0</v>
      </c>
      <c r="G25" s="103">
        <v>0</v>
      </c>
      <c r="H25" s="103">
        <v>19</v>
      </c>
      <c r="I25" s="103">
        <v>2</v>
      </c>
      <c r="J25" s="103">
        <v>3</v>
      </c>
      <c r="K25" s="103">
        <v>1</v>
      </c>
      <c r="L25" s="232">
        <v>1</v>
      </c>
      <c r="M25" s="232">
        <v>8</v>
      </c>
      <c r="N25" s="103">
        <v>4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100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13" t="s">
        <v>414</v>
      </c>
      <c r="B26" s="5">
        <v>50</v>
      </c>
      <c r="C26" s="102">
        <v>21</v>
      </c>
      <c r="D26" s="103">
        <v>8</v>
      </c>
      <c r="E26" s="103">
        <v>13</v>
      </c>
      <c r="F26" s="103">
        <v>0</v>
      </c>
      <c r="G26" s="103">
        <v>0</v>
      </c>
      <c r="H26" s="103">
        <v>13</v>
      </c>
      <c r="I26" s="103">
        <v>3</v>
      </c>
      <c r="J26" s="103">
        <v>2</v>
      </c>
      <c r="K26" s="103">
        <v>1</v>
      </c>
      <c r="L26" s="232">
        <v>2</v>
      </c>
      <c r="M26" s="103">
        <v>0</v>
      </c>
      <c r="N26" s="103">
        <v>5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102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413</v>
      </c>
      <c r="B27" s="5">
        <v>25</v>
      </c>
      <c r="C27" s="102">
        <v>7</v>
      </c>
      <c r="D27" s="232">
        <v>0</v>
      </c>
      <c r="E27" s="232">
        <v>7</v>
      </c>
      <c r="F27" s="103">
        <v>0</v>
      </c>
      <c r="G27" s="103">
        <v>0</v>
      </c>
      <c r="H27" s="103">
        <v>7</v>
      </c>
      <c r="I27" s="103">
        <v>2</v>
      </c>
      <c r="J27" s="103">
        <v>0</v>
      </c>
      <c r="K27" s="103">
        <v>1</v>
      </c>
      <c r="L27" s="232">
        <v>1</v>
      </c>
      <c r="M27" s="232">
        <v>3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104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412</v>
      </c>
      <c r="B28" s="5">
        <v>11</v>
      </c>
      <c r="C28" s="102">
        <v>2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2</v>
      </c>
      <c r="P28" s="103">
        <v>0</v>
      </c>
      <c r="Q28" s="103">
        <v>0</v>
      </c>
      <c r="R28" s="103">
        <v>0</v>
      </c>
      <c r="S28" s="91"/>
      <c r="T28" s="92" t="s">
        <v>92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47" t="s">
        <v>411</v>
      </c>
      <c r="B29" s="5">
        <v>34</v>
      </c>
      <c r="C29" s="102">
        <v>5</v>
      </c>
      <c r="D29" s="103">
        <v>0</v>
      </c>
      <c r="E29" s="103">
        <v>5</v>
      </c>
      <c r="F29" s="103">
        <v>0</v>
      </c>
      <c r="G29" s="103">
        <v>0</v>
      </c>
      <c r="H29" s="103">
        <v>5</v>
      </c>
      <c r="I29" s="103">
        <v>1</v>
      </c>
      <c r="J29" s="103">
        <v>1</v>
      </c>
      <c r="K29" s="103">
        <v>1</v>
      </c>
      <c r="L29" s="103">
        <v>0</v>
      </c>
      <c r="M29" s="103">
        <v>2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94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410</v>
      </c>
      <c r="B30" s="5">
        <v>44</v>
      </c>
      <c r="C30" s="102">
        <v>19</v>
      </c>
      <c r="D30" s="234">
        <v>7</v>
      </c>
      <c r="E30" s="237">
        <v>12</v>
      </c>
      <c r="F30" s="103">
        <v>0</v>
      </c>
      <c r="G30" s="103">
        <v>0</v>
      </c>
      <c r="H30" s="103">
        <v>12</v>
      </c>
      <c r="I30" s="103">
        <v>2</v>
      </c>
      <c r="J30" s="103">
        <v>2</v>
      </c>
      <c r="K30" s="103">
        <v>1</v>
      </c>
      <c r="L30" s="232">
        <v>1</v>
      </c>
      <c r="M30" s="232">
        <v>1</v>
      </c>
      <c r="N30" s="103">
        <v>5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96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409</v>
      </c>
      <c r="B31" s="5">
        <v>45</v>
      </c>
      <c r="C31" s="102">
        <v>19</v>
      </c>
      <c r="D31" s="234">
        <v>8</v>
      </c>
      <c r="E31" s="237">
        <v>11</v>
      </c>
      <c r="F31" s="103">
        <v>0</v>
      </c>
      <c r="G31" s="103">
        <v>0</v>
      </c>
      <c r="H31" s="103">
        <v>11</v>
      </c>
      <c r="I31" s="103">
        <v>2</v>
      </c>
      <c r="J31" s="103">
        <v>2</v>
      </c>
      <c r="K31" s="103">
        <v>1</v>
      </c>
      <c r="L31" s="232">
        <v>1</v>
      </c>
      <c r="M31" s="232">
        <v>1</v>
      </c>
      <c r="N31" s="103">
        <v>4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98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408</v>
      </c>
      <c r="B32" s="5">
        <v>43</v>
      </c>
      <c r="C32" s="102">
        <v>18</v>
      </c>
      <c r="D32" s="234">
        <v>6</v>
      </c>
      <c r="E32" s="237">
        <v>12</v>
      </c>
      <c r="F32" s="103">
        <v>0</v>
      </c>
      <c r="G32" s="103">
        <v>0</v>
      </c>
      <c r="H32" s="103">
        <v>12</v>
      </c>
      <c r="I32" s="103">
        <v>2</v>
      </c>
      <c r="J32" s="103">
        <v>2</v>
      </c>
      <c r="K32" s="103">
        <v>1</v>
      </c>
      <c r="L32" s="232">
        <v>1</v>
      </c>
      <c r="M32" s="232">
        <v>1</v>
      </c>
      <c r="N32" s="103">
        <v>5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100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407</v>
      </c>
      <c r="B33" s="5">
        <v>49</v>
      </c>
      <c r="C33" s="102">
        <v>19</v>
      </c>
      <c r="D33" s="232">
        <v>0</v>
      </c>
      <c r="E33" s="237">
        <v>19</v>
      </c>
      <c r="F33" s="103">
        <v>0</v>
      </c>
      <c r="G33" s="103">
        <v>0</v>
      </c>
      <c r="H33" s="103">
        <v>19</v>
      </c>
      <c r="I33" s="103">
        <v>2</v>
      </c>
      <c r="J33" s="103">
        <v>2</v>
      </c>
      <c r="K33" s="103">
        <v>1</v>
      </c>
      <c r="L33" s="232">
        <v>1</v>
      </c>
      <c r="M33" s="232">
        <v>8</v>
      </c>
      <c r="N33" s="103">
        <v>5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102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406</v>
      </c>
      <c r="B34" s="5">
        <v>26</v>
      </c>
      <c r="C34" s="102">
        <v>6</v>
      </c>
      <c r="D34" s="234">
        <v>5</v>
      </c>
      <c r="E34" s="232">
        <v>1</v>
      </c>
      <c r="F34" s="103">
        <v>0</v>
      </c>
      <c r="G34" s="103">
        <v>0</v>
      </c>
      <c r="H34" s="103">
        <v>1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1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104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405</v>
      </c>
      <c r="B35" s="5">
        <v>25</v>
      </c>
      <c r="C35" s="102">
        <v>3</v>
      </c>
      <c r="D35" s="103">
        <v>0</v>
      </c>
      <c r="E35" s="103">
        <v>0</v>
      </c>
      <c r="F35" s="103">
        <v>0</v>
      </c>
      <c r="G35" s="240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1</v>
      </c>
      <c r="O35" s="103">
        <v>3</v>
      </c>
      <c r="P35" s="103">
        <v>0</v>
      </c>
      <c r="Q35" s="103">
        <v>0</v>
      </c>
      <c r="R35" s="103">
        <v>0</v>
      </c>
      <c r="S35" s="91"/>
      <c r="T35" s="92" t="s">
        <v>92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47" t="s">
        <v>399</v>
      </c>
      <c r="B36" s="5">
        <v>32</v>
      </c>
      <c r="C36" s="102">
        <v>8</v>
      </c>
      <c r="D36" s="103">
        <v>0</v>
      </c>
      <c r="E36" s="103">
        <v>8</v>
      </c>
      <c r="F36" s="103">
        <v>0</v>
      </c>
      <c r="G36" s="103">
        <v>0</v>
      </c>
      <c r="H36" s="103">
        <v>8</v>
      </c>
      <c r="I36" s="103">
        <v>1</v>
      </c>
      <c r="J36" s="103">
        <v>1</v>
      </c>
      <c r="K36" s="103">
        <v>1</v>
      </c>
      <c r="L36" s="103">
        <v>0</v>
      </c>
      <c r="M36" s="232">
        <v>4</v>
      </c>
      <c r="N36" s="103">
        <v>1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94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400</v>
      </c>
      <c r="B37" s="5">
        <v>50</v>
      </c>
      <c r="C37" s="102">
        <v>18</v>
      </c>
      <c r="D37" s="234">
        <v>7</v>
      </c>
      <c r="E37" s="237">
        <v>11</v>
      </c>
      <c r="F37" s="103">
        <v>0</v>
      </c>
      <c r="G37" s="240">
        <v>0</v>
      </c>
      <c r="H37" s="103">
        <v>11</v>
      </c>
      <c r="I37" s="103">
        <v>2</v>
      </c>
      <c r="J37" s="103">
        <v>2</v>
      </c>
      <c r="K37" s="103">
        <v>1</v>
      </c>
      <c r="L37" s="232">
        <v>1</v>
      </c>
      <c r="M37" s="232">
        <v>1</v>
      </c>
      <c r="N37" s="103">
        <v>4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96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13" t="s">
        <v>401</v>
      </c>
      <c r="B38" s="5">
        <v>51</v>
      </c>
      <c r="C38" s="102">
        <v>20</v>
      </c>
      <c r="D38" s="234">
        <v>7</v>
      </c>
      <c r="E38" s="237">
        <v>13</v>
      </c>
      <c r="F38" s="103">
        <v>0</v>
      </c>
      <c r="G38" s="240">
        <v>0</v>
      </c>
      <c r="H38" s="103">
        <v>13</v>
      </c>
      <c r="I38" s="103">
        <v>2</v>
      </c>
      <c r="J38" s="103">
        <v>1</v>
      </c>
      <c r="K38" s="103">
        <v>2</v>
      </c>
      <c r="L38" s="232">
        <v>3</v>
      </c>
      <c r="M38" s="232">
        <v>1</v>
      </c>
      <c r="N38" s="103">
        <v>4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98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402</v>
      </c>
      <c r="B39" s="5">
        <v>45</v>
      </c>
      <c r="C39" s="102">
        <v>20</v>
      </c>
      <c r="D39" s="234">
        <v>7</v>
      </c>
      <c r="E39" s="233">
        <v>13</v>
      </c>
      <c r="F39" s="103">
        <v>0</v>
      </c>
      <c r="G39" s="240">
        <v>0</v>
      </c>
      <c r="H39" s="103">
        <v>13</v>
      </c>
      <c r="I39" s="103">
        <v>2</v>
      </c>
      <c r="J39" s="103">
        <v>2</v>
      </c>
      <c r="K39" s="103">
        <v>1</v>
      </c>
      <c r="L39" s="232">
        <v>1</v>
      </c>
      <c r="M39" s="232">
        <v>1</v>
      </c>
      <c r="N39" s="103">
        <v>5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100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13" t="s">
        <v>403</v>
      </c>
      <c r="B40" s="5">
        <v>51</v>
      </c>
      <c r="C40" s="102">
        <v>20</v>
      </c>
      <c r="D40" s="240">
        <v>8</v>
      </c>
      <c r="E40" s="240">
        <v>12</v>
      </c>
      <c r="F40" s="103">
        <v>0</v>
      </c>
      <c r="G40" s="240">
        <v>0</v>
      </c>
      <c r="H40" s="103">
        <v>12</v>
      </c>
      <c r="I40" s="103">
        <v>2</v>
      </c>
      <c r="J40" s="103">
        <v>3</v>
      </c>
      <c r="K40" s="103">
        <v>1</v>
      </c>
      <c r="L40" s="232">
        <v>1</v>
      </c>
      <c r="M40" s="103">
        <v>0</v>
      </c>
      <c r="N40" s="103">
        <v>5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102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 t="s">
        <v>404</v>
      </c>
      <c r="B41" s="5">
        <v>24</v>
      </c>
      <c r="C41" s="102">
        <v>7</v>
      </c>
      <c r="D41" s="240">
        <v>7</v>
      </c>
      <c r="E41" s="240">
        <v>0</v>
      </c>
      <c r="F41" s="103">
        <v>0</v>
      </c>
      <c r="G41" s="240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240">
        <v>0</v>
      </c>
      <c r="R41" s="240">
        <v>0</v>
      </c>
      <c r="S41" s="91"/>
      <c r="T41" s="92" t="s">
        <v>104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44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43" t="s">
        <v>35</v>
      </c>
      <c r="B1" s="246"/>
      <c r="C1" s="54"/>
      <c r="D1" s="54" t="s">
        <v>90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113" t="s">
        <v>0</v>
      </c>
      <c r="B8" s="7">
        <f aca="true" t="shared" si="0" ref="B8:R8">SUM(B12:B44)</f>
        <v>1046</v>
      </c>
      <c r="C8" s="7">
        <f t="shared" si="0"/>
        <v>382</v>
      </c>
      <c r="D8" s="47">
        <f t="shared" si="0"/>
        <v>147</v>
      </c>
      <c r="E8" s="32">
        <f t="shared" si="0"/>
        <v>223</v>
      </c>
      <c r="F8" s="35">
        <f t="shared" si="0"/>
        <v>0</v>
      </c>
      <c r="G8" s="35">
        <f>SUM(G12:G43)</f>
        <v>0</v>
      </c>
      <c r="H8" s="38">
        <f t="shared" si="0"/>
        <v>221</v>
      </c>
      <c r="I8" s="42">
        <f t="shared" si="0"/>
        <v>48</v>
      </c>
      <c r="J8" s="42">
        <f t="shared" si="0"/>
        <v>38</v>
      </c>
      <c r="K8" s="42">
        <f t="shared" si="0"/>
        <v>21</v>
      </c>
      <c r="L8" s="42">
        <f>SUM(L12:L47)</f>
        <v>19</v>
      </c>
      <c r="M8" s="42">
        <f t="shared" si="0"/>
        <v>25</v>
      </c>
      <c r="N8" s="42">
        <f t="shared" si="0"/>
        <v>72</v>
      </c>
      <c r="O8" s="61">
        <f t="shared" si="0"/>
        <v>10</v>
      </c>
      <c r="P8" s="76">
        <f t="shared" si="0"/>
        <v>0</v>
      </c>
      <c r="Q8" s="65">
        <f t="shared" si="0"/>
        <v>0</v>
      </c>
      <c r="R8" s="71">
        <f t="shared" si="0"/>
        <v>0</v>
      </c>
      <c r="U8" s="139" t="s">
        <v>55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0.38481675392670156</v>
      </c>
      <c r="E9" s="33">
        <f t="shared" si="1"/>
        <v>0.5837696335078534</v>
      </c>
      <c r="F9" s="36">
        <f t="shared" si="1"/>
        <v>0</v>
      </c>
      <c r="G9" s="36">
        <f t="shared" si="1"/>
        <v>0</v>
      </c>
      <c r="H9" s="39">
        <f t="shared" si="1"/>
        <v>0.5785340314136126</v>
      </c>
      <c r="I9" s="43">
        <f t="shared" si="1"/>
        <v>0.1256544502617801</v>
      </c>
      <c r="J9" s="43">
        <f t="shared" si="1"/>
        <v>0.09947643979057591</v>
      </c>
      <c r="K9" s="43">
        <f t="shared" si="1"/>
        <v>0.0549738219895288</v>
      </c>
      <c r="L9" s="43">
        <f t="shared" si="1"/>
        <v>0.049738219895287955</v>
      </c>
      <c r="M9" s="43">
        <f t="shared" si="1"/>
        <v>0.06544502617801047</v>
      </c>
      <c r="N9" s="43">
        <f t="shared" si="1"/>
        <v>0.18848167539267016</v>
      </c>
      <c r="O9" s="62">
        <f t="shared" si="1"/>
        <v>0.02617801047120419</v>
      </c>
      <c r="P9" s="77">
        <f t="shared" si="1"/>
        <v>0</v>
      </c>
      <c r="Q9" s="66">
        <f t="shared" si="1"/>
        <v>0</v>
      </c>
      <c r="R9" s="72">
        <f t="shared" si="1"/>
        <v>0</v>
      </c>
      <c r="U9" s="143" t="s">
        <v>60</v>
      </c>
      <c r="V9" s="92"/>
    </row>
    <row r="10" spans="1:22" ht="14.25" thickBot="1" thickTop="1">
      <c r="A10" s="113" t="s">
        <v>4</v>
      </c>
      <c r="B10" s="9">
        <f>B8/C9</f>
        <v>33.74193548387097</v>
      </c>
      <c r="C10" s="9">
        <f>C8/C9</f>
        <v>12.32258064516129</v>
      </c>
      <c r="D10" s="49">
        <f>D8/$C$9</f>
        <v>4.741935483870968</v>
      </c>
      <c r="E10" s="34">
        <f aca="true" t="shared" si="2" ref="E10:R10">E8/$C$9</f>
        <v>7.193548387096774</v>
      </c>
      <c r="F10" s="37">
        <f t="shared" si="2"/>
        <v>0</v>
      </c>
      <c r="G10" s="37">
        <f>G8/$C$9</f>
        <v>0</v>
      </c>
      <c r="H10" s="40">
        <f t="shared" si="2"/>
        <v>7.129032258064516</v>
      </c>
      <c r="I10" s="44">
        <f t="shared" si="2"/>
        <v>1.5483870967741935</v>
      </c>
      <c r="J10" s="44">
        <f t="shared" si="2"/>
        <v>1.2258064516129032</v>
      </c>
      <c r="K10" s="44">
        <f t="shared" si="2"/>
        <v>0.6774193548387096</v>
      </c>
      <c r="L10" s="44">
        <f t="shared" si="2"/>
        <v>0.6129032258064516</v>
      </c>
      <c r="M10" s="44">
        <f t="shared" si="2"/>
        <v>0.8064516129032258</v>
      </c>
      <c r="N10" s="44">
        <f t="shared" si="2"/>
        <v>2.3225806451612905</v>
      </c>
      <c r="O10" s="63">
        <f t="shared" si="2"/>
        <v>0.3225806451612903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461</v>
      </c>
      <c r="B12" s="241">
        <v>11</v>
      </c>
      <c r="C12" s="242">
        <v>4</v>
      </c>
      <c r="D12" s="234">
        <v>3</v>
      </c>
      <c r="E12" s="237">
        <v>1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32">
        <v>1</v>
      </c>
      <c r="N12" s="240">
        <v>0</v>
      </c>
      <c r="O12" s="240">
        <v>0</v>
      </c>
      <c r="P12" s="240">
        <v>0</v>
      </c>
      <c r="Q12" s="240">
        <v>0</v>
      </c>
      <c r="R12" s="240">
        <v>0</v>
      </c>
      <c r="S12" s="91"/>
      <c r="T12" s="92" t="s">
        <v>96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460</v>
      </c>
      <c r="B13" s="241">
        <v>43</v>
      </c>
      <c r="C13" s="242">
        <v>15</v>
      </c>
      <c r="D13" s="234">
        <v>7</v>
      </c>
      <c r="E13" s="237">
        <v>8</v>
      </c>
      <c r="F13" s="240">
        <v>0</v>
      </c>
      <c r="G13" s="240">
        <v>0</v>
      </c>
      <c r="H13" s="240">
        <v>8</v>
      </c>
      <c r="I13" s="240">
        <v>1</v>
      </c>
      <c r="J13" s="240">
        <v>2</v>
      </c>
      <c r="K13" s="240">
        <v>1</v>
      </c>
      <c r="L13" s="232">
        <v>1</v>
      </c>
      <c r="M13" s="232">
        <v>1</v>
      </c>
      <c r="N13" s="240">
        <v>2</v>
      </c>
      <c r="O13" s="240">
        <v>0</v>
      </c>
      <c r="P13" s="240">
        <v>0</v>
      </c>
      <c r="Q13" s="240">
        <v>0</v>
      </c>
      <c r="R13" s="240">
        <v>0</v>
      </c>
      <c r="S13" s="91"/>
      <c r="T13" s="92" t="s">
        <v>98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459</v>
      </c>
      <c r="B14" s="241">
        <v>39</v>
      </c>
      <c r="C14" s="242">
        <v>16</v>
      </c>
      <c r="D14" s="234">
        <v>7</v>
      </c>
      <c r="E14" s="237">
        <v>9</v>
      </c>
      <c r="F14" s="240">
        <v>0</v>
      </c>
      <c r="G14" s="240">
        <v>0</v>
      </c>
      <c r="H14" s="240">
        <v>9</v>
      </c>
      <c r="I14" s="240">
        <v>2</v>
      </c>
      <c r="J14" s="240">
        <v>2</v>
      </c>
      <c r="K14" s="240">
        <v>1</v>
      </c>
      <c r="L14" s="240">
        <v>0</v>
      </c>
      <c r="M14" s="232">
        <v>1</v>
      </c>
      <c r="N14" s="240">
        <v>3</v>
      </c>
      <c r="O14" s="240">
        <v>0</v>
      </c>
      <c r="P14" s="240">
        <v>0</v>
      </c>
      <c r="Q14" s="240">
        <v>0</v>
      </c>
      <c r="R14" s="240">
        <v>0</v>
      </c>
      <c r="S14" s="91"/>
      <c r="T14" s="92" t="s">
        <v>100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13" t="s">
        <v>458</v>
      </c>
      <c r="B15" s="241">
        <v>39</v>
      </c>
      <c r="C15" s="242">
        <v>17</v>
      </c>
      <c r="D15" s="240">
        <v>8</v>
      </c>
      <c r="E15" s="240">
        <v>9</v>
      </c>
      <c r="F15" s="240">
        <v>0</v>
      </c>
      <c r="G15" s="240">
        <v>0</v>
      </c>
      <c r="H15" s="240">
        <v>9</v>
      </c>
      <c r="I15" s="240">
        <v>2</v>
      </c>
      <c r="J15" s="240">
        <v>2</v>
      </c>
      <c r="K15" s="240">
        <v>1</v>
      </c>
      <c r="L15" s="240">
        <v>0</v>
      </c>
      <c r="M15" s="240">
        <v>0</v>
      </c>
      <c r="N15" s="240">
        <v>4</v>
      </c>
      <c r="O15" s="240">
        <v>0</v>
      </c>
      <c r="P15" s="240">
        <v>0</v>
      </c>
      <c r="Q15" s="240">
        <v>0</v>
      </c>
      <c r="R15" s="240">
        <v>0</v>
      </c>
      <c r="S15" s="91"/>
      <c r="T15" s="92" t="s">
        <v>102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457</v>
      </c>
      <c r="B16" s="241">
        <v>17</v>
      </c>
      <c r="C16" s="242">
        <v>4</v>
      </c>
      <c r="D16" s="240">
        <v>4</v>
      </c>
      <c r="E16" s="240">
        <v>0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  <c r="M16" s="240">
        <v>0</v>
      </c>
      <c r="N16" s="240">
        <v>0</v>
      </c>
      <c r="O16" s="240">
        <v>0</v>
      </c>
      <c r="P16" s="240">
        <v>0</v>
      </c>
      <c r="Q16" s="240">
        <v>0</v>
      </c>
      <c r="R16" s="240">
        <v>0</v>
      </c>
      <c r="S16" s="91"/>
      <c r="T16" s="92" t="s">
        <v>104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456</v>
      </c>
      <c r="B17" s="241">
        <v>21</v>
      </c>
      <c r="C17" s="242">
        <v>4</v>
      </c>
      <c r="D17" s="240">
        <v>0</v>
      </c>
      <c r="E17" s="232">
        <v>2</v>
      </c>
      <c r="F17" s="240">
        <v>0</v>
      </c>
      <c r="G17" s="240">
        <v>0</v>
      </c>
      <c r="H17" s="240">
        <v>2</v>
      </c>
      <c r="I17" s="240">
        <v>1</v>
      </c>
      <c r="J17" s="240">
        <v>0</v>
      </c>
      <c r="K17" s="240">
        <v>0</v>
      </c>
      <c r="L17" s="240">
        <v>0</v>
      </c>
      <c r="M17" s="240">
        <v>0</v>
      </c>
      <c r="N17" s="240">
        <v>1</v>
      </c>
      <c r="O17" s="234">
        <v>2</v>
      </c>
      <c r="P17" s="240">
        <v>0</v>
      </c>
      <c r="Q17" s="240">
        <v>0</v>
      </c>
      <c r="R17" s="240">
        <v>0</v>
      </c>
      <c r="S17" s="91"/>
      <c r="T17" s="92" t="s">
        <v>92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455</v>
      </c>
      <c r="B18" s="241">
        <v>14</v>
      </c>
      <c r="C18" s="242">
        <v>4</v>
      </c>
      <c r="D18" s="240">
        <v>0</v>
      </c>
      <c r="E18" s="240">
        <v>4</v>
      </c>
      <c r="F18" s="240">
        <v>0</v>
      </c>
      <c r="G18" s="240">
        <v>0</v>
      </c>
      <c r="H18" s="240">
        <v>4</v>
      </c>
      <c r="I18" s="240">
        <v>1</v>
      </c>
      <c r="J18" s="240">
        <v>0</v>
      </c>
      <c r="K18" s="240">
        <v>0</v>
      </c>
      <c r="L18" s="240">
        <v>1</v>
      </c>
      <c r="M18" s="240">
        <v>2</v>
      </c>
      <c r="N18" s="240">
        <v>0</v>
      </c>
      <c r="O18" s="240">
        <v>0</v>
      </c>
      <c r="P18" s="240">
        <v>0</v>
      </c>
      <c r="Q18" s="240">
        <v>0</v>
      </c>
      <c r="R18" s="240">
        <v>0</v>
      </c>
      <c r="S18" s="91"/>
      <c r="T18" s="92" t="s">
        <v>94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13" t="s">
        <v>454</v>
      </c>
      <c r="B19" s="241">
        <v>10</v>
      </c>
      <c r="C19" s="242">
        <v>2</v>
      </c>
      <c r="D19" s="234">
        <v>1</v>
      </c>
      <c r="E19" s="237">
        <v>1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32">
        <v>1</v>
      </c>
      <c r="N19" s="240">
        <v>0</v>
      </c>
      <c r="O19" s="240">
        <v>0</v>
      </c>
      <c r="P19" s="240">
        <v>0</v>
      </c>
      <c r="Q19" s="240">
        <v>0</v>
      </c>
      <c r="R19" s="240">
        <v>0</v>
      </c>
      <c r="S19" s="91"/>
      <c r="T19" s="92" t="s">
        <v>96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13" t="s">
        <v>453</v>
      </c>
      <c r="B20" s="241">
        <v>48</v>
      </c>
      <c r="C20" s="242">
        <v>18</v>
      </c>
      <c r="D20" s="234">
        <v>7</v>
      </c>
      <c r="E20" s="237">
        <v>11</v>
      </c>
      <c r="F20" s="240">
        <v>0</v>
      </c>
      <c r="G20" s="240">
        <v>0</v>
      </c>
      <c r="H20" s="240">
        <v>11</v>
      </c>
      <c r="I20" s="240">
        <v>1</v>
      </c>
      <c r="J20" s="240">
        <v>2</v>
      </c>
      <c r="K20" s="240">
        <v>1</v>
      </c>
      <c r="L20" s="232">
        <v>1</v>
      </c>
      <c r="M20" s="232">
        <v>1</v>
      </c>
      <c r="N20" s="240">
        <v>5</v>
      </c>
      <c r="O20" s="240">
        <v>0</v>
      </c>
      <c r="P20" s="240">
        <v>0</v>
      </c>
      <c r="Q20" s="240">
        <v>0</v>
      </c>
      <c r="R20" s="240">
        <v>0</v>
      </c>
      <c r="S20" s="91"/>
      <c r="T20" s="92" t="s">
        <v>98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452</v>
      </c>
      <c r="B21" s="241">
        <v>42</v>
      </c>
      <c r="C21" s="242">
        <v>19</v>
      </c>
      <c r="D21" s="234">
        <v>9</v>
      </c>
      <c r="E21" s="237">
        <v>10</v>
      </c>
      <c r="F21" s="240">
        <v>0</v>
      </c>
      <c r="G21" s="240">
        <v>0</v>
      </c>
      <c r="H21" s="240">
        <v>10</v>
      </c>
      <c r="I21" s="240">
        <v>2</v>
      </c>
      <c r="J21" s="240">
        <v>2</v>
      </c>
      <c r="K21" s="240">
        <v>1</v>
      </c>
      <c r="L21" s="232">
        <v>1</v>
      </c>
      <c r="M21" s="232">
        <v>1</v>
      </c>
      <c r="N21" s="240">
        <v>3</v>
      </c>
      <c r="O21" s="240">
        <v>0</v>
      </c>
      <c r="P21" s="240">
        <v>0</v>
      </c>
      <c r="Q21" s="240">
        <v>0</v>
      </c>
      <c r="R21" s="240">
        <v>0</v>
      </c>
      <c r="S21" s="91"/>
      <c r="T21" s="92" t="s">
        <v>100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451</v>
      </c>
      <c r="B22" s="241">
        <v>47</v>
      </c>
      <c r="C22" s="242">
        <v>20</v>
      </c>
      <c r="D22" s="240">
        <v>9</v>
      </c>
      <c r="E22" s="240">
        <v>11</v>
      </c>
      <c r="F22" s="240">
        <v>0</v>
      </c>
      <c r="G22" s="240">
        <v>0</v>
      </c>
      <c r="H22" s="240">
        <v>11</v>
      </c>
      <c r="I22" s="240">
        <v>3</v>
      </c>
      <c r="J22" s="240">
        <v>3</v>
      </c>
      <c r="K22" s="240">
        <v>1</v>
      </c>
      <c r="L22" s="232">
        <v>1</v>
      </c>
      <c r="M22" s="240">
        <v>0</v>
      </c>
      <c r="N22" s="240">
        <v>3</v>
      </c>
      <c r="O22" s="240">
        <v>0</v>
      </c>
      <c r="P22" s="240">
        <v>0</v>
      </c>
      <c r="Q22" s="240">
        <v>0</v>
      </c>
      <c r="R22" s="240">
        <v>0</v>
      </c>
      <c r="S22" s="91"/>
      <c r="T22" s="92" t="s">
        <v>102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450</v>
      </c>
      <c r="B23" s="241">
        <v>21</v>
      </c>
      <c r="C23" s="242">
        <v>3</v>
      </c>
      <c r="D23" s="240">
        <v>3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91"/>
      <c r="T23" s="92" t="s">
        <v>104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449</v>
      </c>
      <c r="B24" s="241">
        <v>19</v>
      </c>
      <c r="C24" s="242">
        <v>3</v>
      </c>
      <c r="D24" s="240">
        <v>0</v>
      </c>
      <c r="E24" s="240">
        <v>0</v>
      </c>
      <c r="F24" s="240">
        <v>0</v>
      </c>
      <c r="G24" s="240">
        <v>0</v>
      </c>
      <c r="H24" s="240">
        <v>0</v>
      </c>
      <c r="I24" s="240">
        <v>0</v>
      </c>
      <c r="J24" s="240">
        <v>0</v>
      </c>
      <c r="K24" s="240">
        <v>0</v>
      </c>
      <c r="L24" s="240">
        <v>0</v>
      </c>
      <c r="M24" s="240">
        <v>0</v>
      </c>
      <c r="N24" s="240">
        <v>0</v>
      </c>
      <c r="O24" s="240">
        <v>3</v>
      </c>
      <c r="P24" s="240">
        <v>0</v>
      </c>
      <c r="Q24" s="240">
        <v>0</v>
      </c>
      <c r="R24" s="240">
        <v>0</v>
      </c>
      <c r="S24" s="91"/>
      <c r="T24" s="92" t="s">
        <v>92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448</v>
      </c>
      <c r="B25" s="5">
        <v>29</v>
      </c>
      <c r="C25" s="102">
        <v>5</v>
      </c>
      <c r="D25" s="103">
        <v>0</v>
      </c>
      <c r="E25" s="103">
        <v>5</v>
      </c>
      <c r="F25" s="103">
        <v>0</v>
      </c>
      <c r="G25" s="103">
        <v>0</v>
      </c>
      <c r="H25" s="103">
        <v>5</v>
      </c>
      <c r="I25" s="103">
        <v>1</v>
      </c>
      <c r="J25" s="103">
        <v>1</v>
      </c>
      <c r="K25" s="103">
        <v>1</v>
      </c>
      <c r="L25" s="103">
        <v>0</v>
      </c>
      <c r="M25" s="103">
        <v>2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13" t="s">
        <v>447</v>
      </c>
      <c r="B26" s="5">
        <v>52</v>
      </c>
      <c r="C26" s="102">
        <v>22</v>
      </c>
      <c r="D26" s="234">
        <v>6</v>
      </c>
      <c r="E26" s="237">
        <v>16</v>
      </c>
      <c r="F26" s="103">
        <v>0</v>
      </c>
      <c r="G26" s="103">
        <v>0</v>
      </c>
      <c r="H26" s="103">
        <v>16</v>
      </c>
      <c r="I26" s="103">
        <v>3</v>
      </c>
      <c r="J26" s="103">
        <v>2</v>
      </c>
      <c r="K26" s="103">
        <v>1</v>
      </c>
      <c r="L26" s="232">
        <v>1</v>
      </c>
      <c r="M26" s="232">
        <v>2</v>
      </c>
      <c r="N26" s="103">
        <v>7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96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446</v>
      </c>
      <c r="B27" s="5">
        <v>57</v>
      </c>
      <c r="C27" s="102">
        <v>22</v>
      </c>
      <c r="D27" s="234">
        <v>9</v>
      </c>
      <c r="E27" s="237">
        <v>13</v>
      </c>
      <c r="F27" s="103">
        <v>0</v>
      </c>
      <c r="G27" s="103">
        <v>0</v>
      </c>
      <c r="H27" s="103">
        <v>13</v>
      </c>
      <c r="I27" s="103">
        <v>3</v>
      </c>
      <c r="J27" s="103">
        <v>2</v>
      </c>
      <c r="K27" s="103">
        <v>1</v>
      </c>
      <c r="L27" s="232">
        <v>1</v>
      </c>
      <c r="M27" s="232">
        <v>1</v>
      </c>
      <c r="N27" s="103">
        <v>5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98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445</v>
      </c>
      <c r="B28" s="5">
        <v>44</v>
      </c>
      <c r="C28" s="102">
        <v>22</v>
      </c>
      <c r="D28" s="234">
        <v>7</v>
      </c>
      <c r="E28" s="237">
        <v>15</v>
      </c>
      <c r="F28" s="103">
        <v>0</v>
      </c>
      <c r="G28" s="103">
        <v>0</v>
      </c>
      <c r="H28" s="103">
        <v>15</v>
      </c>
      <c r="I28" s="103">
        <v>3</v>
      </c>
      <c r="J28" s="103">
        <v>2</v>
      </c>
      <c r="K28" s="103">
        <v>1</v>
      </c>
      <c r="L28" s="232">
        <v>3</v>
      </c>
      <c r="M28" s="232">
        <v>1</v>
      </c>
      <c r="N28" s="103">
        <v>5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100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444</v>
      </c>
      <c r="B29" s="5">
        <v>48</v>
      </c>
      <c r="C29" s="102">
        <v>19</v>
      </c>
      <c r="D29" s="103">
        <v>7</v>
      </c>
      <c r="E29" s="103">
        <v>12</v>
      </c>
      <c r="F29" s="103">
        <v>0</v>
      </c>
      <c r="G29" s="103">
        <v>0</v>
      </c>
      <c r="H29" s="103">
        <v>12</v>
      </c>
      <c r="I29" s="103">
        <v>3</v>
      </c>
      <c r="J29" s="103">
        <v>2</v>
      </c>
      <c r="K29" s="103">
        <v>1</v>
      </c>
      <c r="L29" s="232">
        <v>2</v>
      </c>
      <c r="M29" s="103">
        <v>0</v>
      </c>
      <c r="N29" s="103">
        <v>4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102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443</v>
      </c>
      <c r="B30" s="5">
        <v>16</v>
      </c>
      <c r="C30" s="102">
        <v>4</v>
      </c>
      <c r="D30" s="103">
        <v>4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104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442</v>
      </c>
      <c r="B31" s="5">
        <v>13</v>
      </c>
      <c r="C31" s="102">
        <v>3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3</v>
      </c>
      <c r="P31" s="103">
        <v>0</v>
      </c>
      <c r="Q31" s="103">
        <v>0</v>
      </c>
      <c r="R31" s="103">
        <v>0</v>
      </c>
      <c r="S31" s="91"/>
      <c r="T31" s="92" t="s">
        <v>92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47" t="s">
        <v>440</v>
      </c>
      <c r="B32" s="241">
        <v>25</v>
      </c>
      <c r="C32" s="242">
        <v>6</v>
      </c>
      <c r="D32" s="240">
        <v>0</v>
      </c>
      <c r="E32" s="240">
        <v>6</v>
      </c>
      <c r="F32" s="240">
        <v>0</v>
      </c>
      <c r="G32" s="240">
        <v>0</v>
      </c>
      <c r="H32" s="240">
        <v>6</v>
      </c>
      <c r="I32" s="240">
        <v>1</v>
      </c>
      <c r="J32" s="240">
        <v>1</v>
      </c>
      <c r="K32" s="240">
        <v>2</v>
      </c>
      <c r="L32" s="240">
        <v>0</v>
      </c>
      <c r="M32" s="240">
        <v>2</v>
      </c>
      <c r="N32" s="240">
        <v>0</v>
      </c>
      <c r="O32" s="240">
        <v>0</v>
      </c>
      <c r="P32" s="240">
        <v>0</v>
      </c>
      <c r="Q32" s="240">
        <v>0</v>
      </c>
      <c r="R32" s="240">
        <v>0</v>
      </c>
      <c r="S32" s="91"/>
      <c r="T32" s="92" t="s">
        <v>94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13" t="s">
        <v>439</v>
      </c>
      <c r="B33" s="241">
        <v>51</v>
      </c>
      <c r="C33" s="242">
        <v>23</v>
      </c>
      <c r="D33" s="234">
        <v>10</v>
      </c>
      <c r="E33" s="237">
        <v>13</v>
      </c>
      <c r="F33" s="240">
        <v>0</v>
      </c>
      <c r="G33" s="240">
        <v>0</v>
      </c>
      <c r="H33" s="240">
        <v>13</v>
      </c>
      <c r="I33" s="240">
        <v>4</v>
      </c>
      <c r="J33" s="240">
        <v>2</v>
      </c>
      <c r="K33" s="240">
        <v>1</v>
      </c>
      <c r="L33" s="232">
        <v>1</v>
      </c>
      <c r="M33" s="232">
        <v>1</v>
      </c>
      <c r="N33" s="240">
        <v>4</v>
      </c>
      <c r="O33" s="240">
        <v>0</v>
      </c>
      <c r="P33" s="240">
        <v>0</v>
      </c>
      <c r="Q33" s="240">
        <v>0</v>
      </c>
      <c r="R33" s="240">
        <v>0</v>
      </c>
      <c r="S33" s="91"/>
      <c r="T33" s="92" t="s">
        <v>96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438</v>
      </c>
      <c r="B34" s="241">
        <v>48</v>
      </c>
      <c r="C34" s="242">
        <v>19</v>
      </c>
      <c r="D34" s="234">
        <v>6</v>
      </c>
      <c r="E34" s="237">
        <v>13</v>
      </c>
      <c r="F34" s="240">
        <v>0</v>
      </c>
      <c r="G34" s="240">
        <v>0</v>
      </c>
      <c r="H34" s="240">
        <v>13</v>
      </c>
      <c r="I34" s="240">
        <v>4</v>
      </c>
      <c r="J34" s="240">
        <v>2</v>
      </c>
      <c r="K34" s="240">
        <v>1</v>
      </c>
      <c r="L34" s="232">
        <v>1</v>
      </c>
      <c r="M34" s="232">
        <v>1</v>
      </c>
      <c r="N34" s="240">
        <v>4</v>
      </c>
      <c r="O34" s="240">
        <v>0</v>
      </c>
      <c r="P34" s="240">
        <v>0</v>
      </c>
      <c r="Q34" s="240">
        <v>0</v>
      </c>
      <c r="R34" s="240">
        <v>0</v>
      </c>
      <c r="S34" s="91"/>
      <c r="T34" s="92" t="s">
        <v>98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437</v>
      </c>
      <c r="B35" s="241">
        <v>49</v>
      </c>
      <c r="C35" s="242">
        <v>21</v>
      </c>
      <c r="D35" s="234">
        <v>7</v>
      </c>
      <c r="E35" s="237">
        <v>14</v>
      </c>
      <c r="F35" s="240">
        <v>0</v>
      </c>
      <c r="G35" s="240">
        <v>0</v>
      </c>
      <c r="H35" s="240">
        <v>14</v>
      </c>
      <c r="I35" s="240">
        <v>3</v>
      </c>
      <c r="J35" s="240">
        <v>2</v>
      </c>
      <c r="K35" s="240">
        <v>1</v>
      </c>
      <c r="L35" s="232">
        <v>1</v>
      </c>
      <c r="M35" s="232">
        <v>1</v>
      </c>
      <c r="N35" s="240">
        <v>5</v>
      </c>
      <c r="O35" s="240">
        <v>0</v>
      </c>
      <c r="P35" s="240">
        <v>0</v>
      </c>
      <c r="Q35" s="240">
        <v>0</v>
      </c>
      <c r="R35" s="240">
        <v>0</v>
      </c>
      <c r="S35" s="91"/>
      <c r="T35" s="92" t="s">
        <v>100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13" t="s">
        <v>436</v>
      </c>
      <c r="B36" s="5">
        <v>49</v>
      </c>
      <c r="C36" s="102">
        <v>19</v>
      </c>
      <c r="D36" s="234">
        <v>7</v>
      </c>
      <c r="E36" s="237">
        <v>12</v>
      </c>
      <c r="F36" s="103">
        <v>0</v>
      </c>
      <c r="G36" s="103">
        <v>0</v>
      </c>
      <c r="H36" s="103">
        <v>12</v>
      </c>
      <c r="I36" s="103">
        <v>3</v>
      </c>
      <c r="J36" s="103">
        <v>2</v>
      </c>
      <c r="K36" s="103">
        <v>1</v>
      </c>
      <c r="L36" s="232">
        <v>1</v>
      </c>
      <c r="M36" s="232">
        <v>1</v>
      </c>
      <c r="N36" s="103">
        <v>4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102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435</v>
      </c>
      <c r="B37" s="5">
        <v>18</v>
      </c>
      <c r="C37" s="102">
        <v>3</v>
      </c>
      <c r="D37" s="103">
        <v>3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104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13" t="s">
        <v>434</v>
      </c>
      <c r="B38" s="5">
        <v>14</v>
      </c>
      <c r="C38" s="102">
        <v>3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2</v>
      </c>
      <c r="P38" s="103">
        <v>0</v>
      </c>
      <c r="Q38" s="103">
        <v>0</v>
      </c>
      <c r="R38" s="103">
        <v>0</v>
      </c>
      <c r="S38" s="91"/>
      <c r="T38" s="92" t="s">
        <v>92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47" t="s">
        <v>429</v>
      </c>
      <c r="B39" s="5">
        <v>26</v>
      </c>
      <c r="C39" s="102">
        <v>6</v>
      </c>
      <c r="D39" s="103">
        <v>0</v>
      </c>
      <c r="E39" s="103">
        <v>6</v>
      </c>
      <c r="F39" s="103">
        <v>0</v>
      </c>
      <c r="G39" s="103">
        <v>0</v>
      </c>
      <c r="H39" s="103">
        <v>6</v>
      </c>
      <c r="I39" s="103">
        <v>1</v>
      </c>
      <c r="J39" s="103">
        <v>1</v>
      </c>
      <c r="K39" s="103">
        <v>1</v>
      </c>
      <c r="L39" s="103">
        <v>0</v>
      </c>
      <c r="M39" s="103">
        <v>2</v>
      </c>
      <c r="N39" s="103">
        <v>1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13" t="s">
        <v>430</v>
      </c>
      <c r="B40" s="5">
        <v>48</v>
      </c>
      <c r="C40" s="102">
        <v>20</v>
      </c>
      <c r="D40" s="234">
        <v>8</v>
      </c>
      <c r="E40" s="237">
        <v>11</v>
      </c>
      <c r="F40" s="103">
        <v>0</v>
      </c>
      <c r="G40" s="103">
        <v>0</v>
      </c>
      <c r="H40" s="103">
        <v>11</v>
      </c>
      <c r="I40" s="103">
        <v>2</v>
      </c>
      <c r="J40" s="103">
        <v>2</v>
      </c>
      <c r="K40" s="103">
        <v>1</v>
      </c>
      <c r="L40" s="232">
        <v>1</v>
      </c>
      <c r="M40" s="232">
        <v>1</v>
      </c>
      <c r="N40" s="103">
        <v>5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96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 t="s">
        <v>431</v>
      </c>
      <c r="B41" s="5">
        <v>45</v>
      </c>
      <c r="C41" s="102">
        <v>18</v>
      </c>
      <c r="D41" s="234">
        <v>7</v>
      </c>
      <c r="E41" s="237">
        <v>11</v>
      </c>
      <c r="F41" s="103">
        <v>0</v>
      </c>
      <c r="G41" s="103">
        <v>0</v>
      </c>
      <c r="H41" s="103">
        <v>11</v>
      </c>
      <c r="I41" s="103">
        <v>2</v>
      </c>
      <c r="J41" s="103">
        <v>2</v>
      </c>
      <c r="K41" s="103">
        <v>1</v>
      </c>
      <c r="L41" s="232">
        <v>1</v>
      </c>
      <c r="M41" s="232">
        <v>1</v>
      </c>
      <c r="N41" s="103">
        <v>4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98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 t="s">
        <v>432</v>
      </c>
      <c r="B42" s="5">
        <v>43</v>
      </c>
      <c r="C42" s="102">
        <v>18</v>
      </c>
      <c r="D42" s="234">
        <v>8</v>
      </c>
      <c r="E42" s="237">
        <v>10</v>
      </c>
      <c r="F42" s="103">
        <v>0</v>
      </c>
      <c r="G42" s="103">
        <v>0</v>
      </c>
      <c r="H42" s="103">
        <v>10</v>
      </c>
      <c r="I42" s="103">
        <v>2</v>
      </c>
      <c r="J42" s="103">
        <v>2</v>
      </c>
      <c r="K42" s="103">
        <v>1</v>
      </c>
      <c r="L42" s="232">
        <v>1</v>
      </c>
      <c r="M42" s="232">
        <v>1</v>
      </c>
      <c r="N42" s="103">
        <v>3</v>
      </c>
      <c r="O42" s="103">
        <v>0</v>
      </c>
      <c r="P42" s="103">
        <v>0</v>
      </c>
      <c r="Q42" s="103">
        <v>0</v>
      </c>
      <c r="R42" s="103">
        <v>0</v>
      </c>
      <c r="S42" s="91"/>
      <c r="T42" s="92" t="s">
        <v>100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13"/>
      <c r="B43" s="5"/>
      <c r="C43" s="102"/>
      <c r="D43" s="234"/>
      <c r="E43" s="237"/>
      <c r="F43" s="103"/>
      <c r="G43" s="103"/>
      <c r="H43" s="103"/>
      <c r="I43" s="103"/>
      <c r="J43" s="103"/>
      <c r="K43" s="103"/>
      <c r="L43" s="232"/>
      <c r="M43" s="232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51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19"/>
      <c r="L4" s="20"/>
      <c r="M4" s="20"/>
      <c r="N4" s="21"/>
      <c r="O4" s="84" t="s">
        <v>26</v>
      </c>
      <c r="P4" s="85" t="s">
        <v>22</v>
      </c>
      <c r="Q4" s="86" t="s">
        <v>25</v>
      </c>
      <c r="R4" s="87" t="s">
        <v>24</v>
      </c>
      <c r="S4" s="50"/>
    </row>
    <row r="5" spans="1:19" ht="28.5" customHeight="1" thickBot="1" thickTop="1">
      <c r="A5" s="243" t="s">
        <v>35</v>
      </c>
      <c r="B5" s="244"/>
      <c r="C5" s="245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44"/>
      <c r="B6" s="244"/>
      <c r="C6" s="245"/>
      <c r="D6" s="46"/>
      <c r="E6" s="23" t="s">
        <v>18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3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12</v>
      </c>
      <c r="J7" s="55" t="s">
        <v>36</v>
      </c>
      <c r="K7" s="55" t="s">
        <v>37</v>
      </c>
      <c r="L7" s="55" t="s">
        <v>14</v>
      </c>
      <c r="M7" s="55" t="s">
        <v>41</v>
      </c>
      <c r="N7" s="56" t="s">
        <v>16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29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69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54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20"/>
      <c r="L4" s="21"/>
      <c r="M4" s="84" t="s">
        <v>26</v>
      </c>
      <c r="N4" s="85" t="s">
        <v>22</v>
      </c>
      <c r="O4" s="86" t="s">
        <v>25</v>
      </c>
      <c r="P4" s="87" t="s">
        <v>24</v>
      </c>
    </row>
    <row r="5" spans="1:16" ht="33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3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36</v>
      </c>
      <c r="J7" s="55" t="s">
        <v>37</v>
      </c>
      <c r="K7" s="55" t="s">
        <v>41</v>
      </c>
      <c r="L7" s="56" t="s">
        <v>16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29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29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pane ySplit="7" topLeftCell="BM8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19"/>
      <c r="L4" s="20"/>
      <c r="M4" s="21"/>
      <c r="N4" s="84" t="s">
        <v>26</v>
      </c>
      <c r="O4" s="85" t="s">
        <v>22</v>
      </c>
      <c r="P4" s="86" t="s">
        <v>25</v>
      </c>
      <c r="Q4" s="87" t="s">
        <v>24</v>
      </c>
    </row>
    <row r="5" spans="1:17" ht="58.5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36</v>
      </c>
      <c r="J7" s="55" t="s">
        <v>37</v>
      </c>
      <c r="K7" s="55" t="s">
        <v>62</v>
      </c>
      <c r="L7" s="55" t="s">
        <v>41</v>
      </c>
      <c r="M7" s="56" t="s">
        <v>16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29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63</v>
      </c>
    </row>
    <row r="13" ht="13.5" thickBot="1"/>
    <row r="14" spans="1:17" ht="30.75" thickBot="1" thickTop="1">
      <c r="A14" s="178"/>
      <c r="B14" s="160" t="s">
        <v>66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29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" thickBot="1">
      <c r="B20" s="54" t="s">
        <v>67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29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" thickBot="1">
      <c r="B26" s="54" t="s">
        <v>68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29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" thickBot="1">
      <c r="A32" s="219"/>
      <c r="B32" s="54" t="s">
        <v>70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29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  <row r="38" ht="30" thickBot="1">
      <c r="B38" s="54" t="s">
        <v>72</v>
      </c>
    </row>
    <row r="39" spans="1:17" ht="14.25" thickBot="1" thickTop="1">
      <c r="A39" s="90" t="s">
        <v>0</v>
      </c>
      <c r="B39" s="7">
        <v>14617</v>
      </c>
      <c r="C39" s="106">
        <v>4203</v>
      </c>
      <c r="D39" s="108">
        <v>1756</v>
      </c>
      <c r="E39" s="111">
        <v>1972</v>
      </c>
      <c r="F39" s="93">
        <v>519</v>
      </c>
      <c r="G39" s="38">
        <v>1450</v>
      </c>
      <c r="H39" s="42">
        <v>407</v>
      </c>
      <c r="I39" s="42">
        <v>271</v>
      </c>
      <c r="J39" s="42">
        <v>261</v>
      </c>
      <c r="K39" s="42">
        <v>24</v>
      </c>
      <c r="L39" s="42">
        <v>418</v>
      </c>
      <c r="M39" s="42">
        <v>71</v>
      </c>
      <c r="N39" s="61">
        <v>163</v>
      </c>
      <c r="O39" s="76">
        <v>0</v>
      </c>
      <c r="P39" s="65">
        <v>143</v>
      </c>
      <c r="Q39" s="71">
        <v>172</v>
      </c>
    </row>
    <row r="40" spans="1:17" ht="14.25" thickBot="1" thickTop="1">
      <c r="A40" s="90" t="s">
        <v>29</v>
      </c>
      <c r="B40" s="6"/>
      <c r="C40" s="3">
        <v>365</v>
      </c>
      <c r="D40" s="105">
        <v>0.41779681180109446</v>
      </c>
      <c r="E40" s="105">
        <v>0.4691886747561266</v>
      </c>
      <c r="F40" s="105">
        <v>0.12348322626695217</v>
      </c>
      <c r="G40" s="105">
        <v>0.34499167261479896</v>
      </c>
      <c r="H40" s="105">
        <v>0.0968355936236022</v>
      </c>
      <c r="I40" s="105">
        <v>0.06447775398524863</v>
      </c>
      <c r="J40" s="105">
        <v>0.06209850107066381</v>
      </c>
      <c r="K40" s="105">
        <v>0.005710206995003569</v>
      </c>
      <c r="L40" s="105">
        <v>0.09945277182964549</v>
      </c>
      <c r="M40" s="105">
        <v>0.016892695693552225</v>
      </c>
      <c r="N40" s="105">
        <v>0.03878182250773257</v>
      </c>
      <c r="O40" s="105">
        <v>0</v>
      </c>
      <c r="P40" s="105">
        <v>0.03402331667856293</v>
      </c>
      <c r="Q40" s="105">
        <v>0.04092315013085891</v>
      </c>
    </row>
    <row r="41" spans="1:17" ht="14.25" thickBot="1" thickTop="1">
      <c r="A41" s="123" t="s">
        <v>4</v>
      </c>
      <c r="B41" s="124">
        <v>40.04657534246575</v>
      </c>
      <c r="C41" s="124">
        <v>11.515068493150684</v>
      </c>
      <c r="D41" s="124">
        <v>4.810958904109589</v>
      </c>
      <c r="E41" s="124">
        <v>5.402739726027397</v>
      </c>
      <c r="F41" s="124">
        <v>1.4219178082191781</v>
      </c>
      <c r="G41" s="124">
        <v>3.9726027397260273</v>
      </c>
      <c r="H41" s="124">
        <v>1.115068493150685</v>
      </c>
      <c r="I41" s="124">
        <v>0.7424657534246575</v>
      </c>
      <c r="J41" s="124">
        <v>0.7150684931506849</v>
      </c>
      <c r="K41" s="124">
        <v>0.06575342465753424</v>
      </c>
      <c r="L41" s="124">
        <v>1.1452054794520548</v>
      </c>
      <c r="M41" s="124">
        <v>0.19452054794520549</v>
      </c>
      <c r="N41" s="124">
        <v>0.4465753424657534</v>
      </c>
      <c r="O41" s="124">
        <v>0</v>
      </c>
      <c r="P41" s="124">
        <v>0.3917808219178082</v>
      </c>
      <c r="Q41" s="124">
        <v>0.4712328767123288</v>
      </c>
    </row>
    <row r="42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6.00390625" style="0" customWidth="1"/>
    <col min="4" max="4" width="9.00390625" style="0" customWidth="1"/>
    <col min="5" max="5" width="8.28125" style="0" customWidth="1"/>
    <col min="6" max="6" width="8.00390625" style="0" customWidth="1"/>
    <col min="8" max="10" width="6.8515625" style="0" customWidth="1"/>
    <col min="11" max="11" width="7.8515625" style="0" customWidth="1"/>
    <col min="12" max="12" width="7.57421875" style="0" customWidth="1"/>
    <col min="13" max="13" width="7.28125" style="0" customWidth="1"/>
    <col min="14" max="15" width="8.28125" style="0" customWidth="1"/>
  </cols>
  <sheetData>
    <row r="1" spans="1:17" ht="30" thickBot="1">
      <c r="A1" s="50"/>
      <c r="B1" s="54" t="s">
        <v>73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0.75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41275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41639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19"/>
      <c r="L4" s="20"/>
      <c r="M4" s="21"/>
      <c r="N4" s="84" t="s">
        <v>26</v>
      </c>
      <c r="O4" s="85" t="s">
        <v>22</v>
      </c>
      <c r="P4" s="86" t="s">
        <v>25</v>
      </c>
      <c r="Q4" s="87" t="s">
        <v>24</v>
      </c>
    </row>
    <row r="5" spans="1:17" ht="57.75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27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36</v>
      </c>
      <c r="J7" s="55" t="s">
        <v>37</v>
      </c>
      <c r="K7" s="55" t="s">
        <v>62</v>
      </c>
      <c r="L7" s="55" t="s">
        <v>41</v>
      </c>
      <c r="M7" s="56" t="s">
        <v>16</v>
      </c>
      <c r="N7" s="60"/>
      <c r="O7" s="75"/>
      <c r="P7" s="64"/>
      <c r="Q7" s="70"/>
    </row>
    <row r="8" spans="1:17" ht="14.25" thickBot="1" thickTop="1">
      <c r="A8" s="90" t="s">
        <v>0</v>
      </c>
      <c r="B8" s="7">
        <v>14821</v>
      </c>
      <c r="C8" s="106">
        <v>4506</v>
      </c>
      <c r="D8" s="108">
        <v>1441</v>
      </c>
      <c r="E8" s="111">
        <v>1935</v>
      </c>
      <c r="F8" s="93">
        <v>533</v>
      </c>
      <c r="G8" s="38">
        <v>1393</v>
      </c>
      <c r="H8" s="42">
        <v>426</v>
      </c>
      <c r="I8" s="42">
        <v>236</v>
      </c>
      <c r="J8" s="42">
        <v>225</v>
      </c>
      <c r="K8" s="42">
        <v>18</v>
      </c>
      <c r="L8" s="42">
        <v>424</v>
      </c>
      <c r="M8" s="42">
        <v>69</v>
      </c>
      <c r="N8" s="61">
        <v>372</v>
      </c>
      <c r="O8" s="76">
        <v>11</v>
      </c>
      <c r="P8" s="65">
        <v>293</v>
      </c>
      <c r="Q8" s="71">
        <v>451</v>
      </c>
    </row>
    <row r="9" spans="1:17" ht="14.25" thickBot="1" thickTop="1">
      <c r="A9" s="90" t="s">
        <v>29</v>
      </c>
      <c r="B9" s="6"/>
      <c r="C9" s="3">
        <v>365</v>
      </c>
      <c r="D9" s="105">
        <v>0.31979582778517535</v>
      </c>
      <c r="E9" s="105">
        <v>0.42942743009320905</v>
      </c>
      <c r="F9" s="105">
        <v>0.1182867288060364</v>
      </c>
      <c r="G9" s="105">
        <v>0.3091433644030182</v>
      </c>
      <c r="H9" s="105">
        <v>0.09454061251664447</v>
      </c>
      <c r="I9" s="105">
        <v>0.052374611628939194</v>
      </c>
      <c r="J9" s="105">
        <v>0.049933422103861515</v>
      </c>
      <c r="K9" s="105">
        <v>0.0039946737683089215</v>
      </c>
      <c r="L9" s="105">
        <v>0.09409675987572126</v>
      </c>
      <c r="M9" s="105">
        <v>0.015312916111850865</v>
      </c>
      <c r="N9" s="105">
        <v>0.08255659121171771</v>
      </c>
      <c r="O9" s="105">
        <v>0.0024411895250776743</v>
      </c>
      <c r="P9" s="105">
        <v>0.06502441189525078</v>
      </c>
      <c r="Q9" s="105">
        <v>0.10008877052818464</v>
      </c>
    </row>
    <row r="10" spans="1:17" ht="15.75" customHeight="1" thickBot="1" thickTop="1">
      <c r="A10" s="123" t="s">
        <v>4</v>
      </c>
      <c r="B10" s="124">
        <v>40.605479452054794</v>
      </c>
      <c r="C10" s="124">
        <v>12.345205479452055</v>
      </c>
      <c r="D10" s="124">
        <v>3.947945205479452</v>
      </c>
      <c r="E10" s="124">
        <v>5.301369863013699</v>
      </c>
      <c r="F10" s="124">
        <v>1.4602739726027398</v>
      </c>
      <c r="G10" s="124">
        <v>3.8164383561643835</v>
      </c>
      <c r="H10" s="124">
        <v>1.167123287671233</v>
      </c>
      <c r="I10" s="124">
        <v>0.6465753424657534</v>
      </c>
      <c r="J10" s="124">
        <v>0.6164383561643836</v>
      </c>
      <c r="K10" s="124">
        <v>0.049315068493150684</v>
      </c>
      <c r="L10" s="124">
        <v>1.1616438356164382</v>
      </c>
      <c r="M10" s="124">
        <v>0.18904109589041096</v>
      </c>
      <c r="N10" s="124">
        <v>1.0191780821917809</v>
      </c>
      <c r="O10" s="124">
        <v>0.030136986301369864</v>
      </c>
      <c r="P10" s="124">
        <v>0.8027397260273973</v>
      </c>
      <c r="Q10" s="124">
        <v>1.2356164383561643</v>
      </c>
    </row>
    <row r="11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" thickBot="1">
      <c r="A1" s="50"/>
      <c r="B1" s="54" t="s">
        <v>78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0.75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Nov!A12</f>
        <v>30/11-01/12/2015</v>
      </c>
      <c r="C4" s="51"/>
      <c r="D4" s="46" t="s">
        <v>21</v>
      </c>
      <c r="E4" s="17"/>
      <c r="F4" s="18"/>
      <c r="G4" s="18"/>
      <c r="H4" s="19" t="s">
        <v>23</v>
      </c>
      <c r="I4" s="20"/>
      <c r="J4" s="19"/>
      <c r="K4" s="19"/>
      <c r="L4" s="19"/>
      <c r="M4" s="20"/>
      <c r="N4" s="21"/>
      <c r="O4" s="84" t="s">
        <v>26</v>
      </c>
      <c r="P4" s="85" t="s">
        <v>22</v>
      </c>
      <c r="Q4" s="86" t="s">
        <v>25</v>
      </c>
      <c r="R4" s="87" t="s">
        <v>24</v>
      </c>
    </row>
    <row r="5" spans="1:18" ht="57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31" t="s">
        <v>79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41</v>
      </c>
      <c r="N7" s="56" t="s">
        <v>16</v>
      </c>
      <c r="O7" s="60"/>
      <c r="P7" s="75"/>
      <c r="Q7" s="64"/>
      <c r="R7" s="70"/>
    </row>
    <row r="8" spans="1:19" ht="14.25" thickBot="1" thickTop="1">
      <c r="A8" s="90" t="s">
        <v>0</v>
      </c>
      <c r="B8" s="236">
        <v>16108</v>
      </c>
      <c r="C8" s="106">
        <v>4656</v>
      </c>
      <c r="D8" s="108">
        <v>1565</v>
      </c>
      <c r="E8" s="111">
        <v>2580</v>
      </c>
      <c r="F8" s="93">
        <v>1008</v>
      </c>
      <c r="G8" s="93">
        <v>440</v>
      </c>
      <c r="H8" s="38">
        <v>1125</v>
      </c>
      <c r="I8" s="42">
        <v>376</v>
      </c>
      <c r="J8" s="42">
        <v>287</v>
      </c>
      <c r="K8" s="42">
        <v>285</v>
      </c>
      <c r="L8" s="42">
        <v>8</v>
      </c>
      <c r="M8" s="42">
        <v>45</v>
      </c>
      <c r="N8" s="42">
        <v>126</v>
      </c>
      <c r="O8" s="61">
        <v>147</v>
      </c>
      <c r="P8" s="76">
        <v>33</v>
      </c>
      <c r="Q8" s="65">
        <v>100</v>
      </c>
      <c r="R8" s="71">
        <v>230</v>
      </c>
      <c r="S8" s="220"/>
    </row>
    <row r="9" spans="1:19" ht="14.25" thickBot="1" thickTop="1">
      <c r="A9" s="90" t="s">
        <v>29</v>
      </c>
      <c r="B9" s="6"/>
      <c r="C9" s="3">
        <v>364</v>
      </c>
      <c r="D9" s="105">
        <v>0.33612542955326463</v>
      </c>
      <c r="E9" s="105">
        <v>0.5541237113402062</v>
      </c>
      <c r="F9" s="105">
        <v>0.21649484536082475</v>
      </c>
      <c r="G9" s="105">
        <v>0.09450171821305842</v>
      </c>
      <c r="H9" s="105">
        <v>0.2416237113402062</v>
      </c>
      <c r="I9" s="105">
        <v>0.08075601374570447</v>
      </c>
      <c r="J9" s="105">
        <v>0.06164089347079038</v>
      </c>
      <c r="K9" s="105">
        <v>0.061211340206185565</v>
      </c>
      <c r="L9" s="105">
        <v>0.001718213058419244</v>
      </c>
      <c r="M9" s="105">
        <v>0.009664948453608248</v>
      </c>
      <c r="N9" s="105">
        <v>0.027061855670103094</v>
      </c>
      <c r="O9" s="105">
        <v>0.03157216494845361</v>
      </c>
      <c r="P9" s="105">
        <v>0.007087628865979381</v>
      </c>
      <c r="Q9" s="105">
        <v>0.02147766323024055</v>
      </c>
      <c r="R9" s="105">
        <v>0.04939862542955326</v>
      </c>
      <c r="S9" s="222"/>
    </row>
    <row r="10" spans="1:19" ht="15.75" customHeight="1" thickBot="1" thickTop="1">
      <c r="A10" s="123" t="s">
        <v>4</v>
      </c>
      <c r="B10" s="124">
        <v>44.252747252747255</v>
      </c>
      <c r="C10" s="124">
        <v>12.791208791208792</v>
      </c>
      <c r="D10" s="124">
        <v>4.299450549450549</v>
      </c>
      <c r="E10" s="124">
        <v>7.087912087912088</v>
      </c>
      <c r="F10" s="124">
        <v>2.769230769230769</v>
      </c>
      <c r="G10" s="124">
        <v>1.2087912087912087</v>
      </c>
      <c r="H10" s="124">
        <v>3.090659340659341</v>
      </c>
      <c r="I10" s="124">
        <v>1.032967032967033</v>
      </c>
      <c r="J10" s="124">
        <v>0.7884615384615384</v>
      </c>
      <c r="K10" s="124">
        <v>0.782967032967033</v>
      </c>
      <c r="L10" s="124">
        <v>0.02197802197802198</v>
      </c>
      <c r="M10" s="124">
        <v>0.12362637362637363</v>
      </c>
      <c r="N10" s="124">
        <v>0.34615384615384615</v>
      </c>
      <c r="O10" s="124">
        <v>0.40384615384615385</v>
      </c>
      <c r="P10" s="124">
        <v>0.09065934065934066</v>
      </c>
      <c r="Q10" s="124">
        <v>0.27472527472527475</v>
      </c>
      <c r="R10" s="124">
        <v>0.6318681318681318</v>
      </c>
      <c r="S10" s="92"/>
    </row>
    <row r="11" ht="13.5" thickTop="1"/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" thickBot="1">
      <c r="A1" s="50"/>
      <c r="B1" s="54" t="s">
        <v>433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0.75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42005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Dec!A12</f>
        <v>31/12-01/01/2016</v>
      </c>
      <c r="C4" s="51"/>
      <c r="D4" s="46" t="s">
        <v>21</v>
      </c>
      <c r="E4" s="17"/>
      <c r="F4" s="18"/>
      <c r="G4" s="18"/>
      <c r="H4" s="19" t="s">
        <v>23</v>
      </c>
      <c r="I4" s="20"/>
      <c r="J4" s="19"/>
      <c r="K4" s="19"/>
      <c r="L4" s="19"/>
      <c r="M4" s="20"/>
      <c r="N4" s="21"/>
      <c r="O4" s="84" t="s">
        <v>26</v>
      </c>
      <c r="P4" s="85" t="s">
        <v>22</v>
      </c>
      <c r="Q4" s="86" t="s">
        <v>25</v>
      </c>
      <c r="R4" s="87" t="s">
        <v>24</v>
      </c>
    </row>
    <row r="5" spans="1:18" ht="51.75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7" thickBot="1" thickTop="1">
      <c r="A6" s="115"/>
      <c r="B6" s="115"/>
      <c r="C6" s="116"/>
      <c r="D6" s="46"/>
      <c r="E6" s="23" t="s">
        <v>18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31" t="s">
        <v>79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60"/>
      <c r="P7" s="75"/>
      <c r="Q7" s="64"/>
      <c r="R7" s="70"/>
    </row>
    <row r="8" spans="1:19" ht="14.25" thickBot="1" thickTop="1">
      <c r="A8" s="90" t="s">
        <v>0</v>
      </c>
      <c r="B8" s="236">
        <f>Totaal_bewegingen_januari+Totaal_bewegingen_februari+bewegingen_maart+bewegingen_april+bewegingen_mei+bewegingen_juni+bewegingen_juli+Bewegingen_Aug+Bewegingen_sep+bewegingen_oct+bewegingen_nov+bewegingen_Dec</f>
        <v>16507</v>
      </c>
      <c r="C8" s="106">
        <f>Totaal_vertrekken_januari+Totaal_vertrekken_februari+vertrekken_maart+vertrekken_april+Vertrekken_mei+Vertrekken_juni+Vertrekken_juli+Vertrekken_Aug+Vertrekken_sep+Vertrekken_oct+Vertrekken_nov+Vertrekken_Dec</f>
        <v>4982</v>
      </c>
      <c r="D8" s="108">
        <f>Totaal_20_januari+Totaal_20_februari+maart_20+april_20+mei_20+juni_20+juli_20+Aug_20+Sep_20+oct_20+nov_20+Dec_20</f>
        <v>1478</v>
      </c>
      <c r="E8" s="111">
        <f>Totaal_25R_januari+feb_25R+maart_25R+Apr_25R+Mei_25R+Jun_25R+Jul_25R+Aug_25R+Sep_25R+okt_25R+Nov_25R+Dec_25R</f>
        <v>2890</v>
      </c>
      <c r="F8" s="93">
        <f>Totaal_CIV_januari+Totaal_CIV_februari+CIV_maart+CIV_april+CIV_mei+CIV_juni+CIV_juli+CIV_Aug+CIV_Sep+CIV_oct+CIV_nov+CIV_Dec</f>
        <v>278</v>
      </c>
      <c r="G8" s="93">
        <f>jan!$G$8+feb!$G$8+maart!$G$8+Apr!$G$8+Mei!$G$8+Jun!$G$8+Jul!$G$8+Aug!$G$8+Sep!$G$8+Okt!$G$8+Nov!$G$8+Dec!$G$8</f>
        <v>156</v>
      </c>
      <c r="H8" s="38">
        <f>Totaal_Meise_jan+Totaal_Meise_feb+Totaal_Meise_maart+Totaal_Meise_Apr+Totaal_Meise_Mei+Totaal_Meise_Jun+Totaal_Meise_Jul+Totaal_Meise_Aug+Totaal_Meise_Sep+Totaal_Meise_Okt+Totaal_Meise_Nov+Totaal_Meise_Dec</f>
        <v>2457</v>
      </c>
      <c r="I8" s="42">
        <f>Totaal_NIK_januari+Totaal_NIK_februari+NIK_maart+NIK_april+NIK_mei+NIK_juni+NIK_juli+NIK_Aug+NIK_Sep+NIK_oct+NIK_nov+NIK_Dec</f>
        <v>475</v>
      </c>
      <c r="J8" s="42">
        <f>Totaal_DEN_januari+Totaal_DEN_februari+DEN_maart+DEN_april+DEN_mei+den_juni+DEN_juli+DEN_Aug+DEN_Sep+DEN_oct+DEN_nov+DEN_Dec</f>
        <v>406</v>
      </c>
      <c r="K8" s="42">
        <f>Totaal_HEL_januari+Totaal_HEL_februari+HEL_maart+HEL_april+Hel_mei+hel_juni+HEL_juli+HEAug+HEL_Sep+HEL_oct+HEL_nov+HEL_Dec</f>
        <v>262</v>
      </c>
      <c r="L8" s="42">
        <f>CIVH_jan+CIVH_feb+CIVH_maart+CIVH_Apr+CIVH_Mei+CIVH_Jun+CIVH_Jul+CIVH_Aug+CIVH_Sep+CIVH_Okt+CIVH_Nov+CIVH_Dec</f>
        <v>376</v>
      </c>
      <c r="M8" s="42">
        <f>Totaal_HUL_januari+Totaal_HUL_februari+HUL_maart+HUL_april+HUL_mei+hul_juni+HUL_juli+HUL_Aug+HUL_Sep+HUL_oct+HUL_nov+HUL_Dec</f>
        <v>456</v>
      </c>
      <c r="N8" s="42">
        <f>Totaal_other_januari+Totaal_other_februari+other_maart+other_april+other_mei+other_juni+other_juli+other_Aug+other_Sep+Other_oct+Other_nov+Other_Dec</f>
        <v>461</v>
      </c>
      <c r="O8" s="61">
        <f>Totaal_25L_januari+Totaal_25L_februari+maart_25L+april_25L+mei_25L+juni_25L+juli_25L+Aug_25L+Sep_25L+OCt_25L+Nov_25L+Dec_25L</f>
        <v>77</v>
      </c>
      <c r="P8" s="76">
        <f>Totaal_02_januari+Totaal_02_februari+maart_02+april_02+Mei_02+juni_02+juli_02+Aug_02+Sep_02+oct_02+Nov_02+Dec_02</f>
        <v>45</v>
      </c>
      <c r="Q8" s="65">
        <f>Totaal_07R_januari+Totaal_07R_februari+maart_07R+april_07R+mei_07R+juni_07R+juli_07R+Aug_07R+Sep_07R+oct_07R+Nov_07R+Dec_07R</f>
        <v>79</v>
      </c>
      <c r="R8" s="71">
        <f>Totaal_07L_januari+Totaal_07L_februari+maart_07L+april_07L+mei_07L+juni_07L+juli_07L+Aug_07L+Sep_07L+oct_07L+Nov_07L+Dec_07L</f>
        <v>402</v>
      </c>
      <c r="S8" s="220"/>
    </row>
    <row r="9" spans="1:19" ht="14.25" thickBot="1" thickTop="1">
      <c r="A9" s="90" t="s">
        <v>29</v>
      </c>
      <c r="B9" s="6"/>
      <c r="C9" s="3">
        <f>count_januari+count_februari+count_maart+count_april+count_mei+count_juni+count_jul+count_aug+count_sep+count_oct+count_Nov+count_Dec</f>
        <v>365</v>
      </c>
      <c r="D9" s="105">
        <f aca="true" t="shared" si="0" ref="D9:R9">D8/$C$8</f>
        <v>0.29666800481734246</v>
      </c>
      <c r="E9" s="105">
        <f t="shared" si="0"/>
        <v>0.5800883179446006</v>
      </c>
      <c r="F9" s="105">
        <f t="shared" si="0"/>
        <v>0.055800883179446</v>
      </c>
      <c r="G9" s="105">
        <f t="shared" si="0"/>
        <v>0.03131272581292654</v>
      </c>
      <c r="H9" s="105">
        <f t="shared" si="0"/>
        <v>0.49317543155359295</v>
      </c>
      <c r="I9" s="105">
        <f t="shared" si="0"/>
        <v>0.095343235648334</v>
      </c>
      <c r="J9" s="105">
        <f t="shared" si="0"/>
        <v>0.08149337615415496</v>
      </c>
      <c r="K9" s="105">
        <f t="shared" si="0"/>
        <v>0.052589321557607385</v>
      </c>
      <c r="L9" s="105">
        <f t="shared" si="0"/>
        <v>0.07547169811320754</v>
      </c>
      <c r="M9" s="105">
        <f t="shared" si="0"/>
        <v>0.09152950622240064</v>
      </c>
      <c r="N9" s="105">
        <f t="shared" si="0"/>
        <v>0.0925331192292252</v>
      </c>
      <c r="O9" s="105">
        <f t="shared" si="0"/>
        <v>0.015455640305098354</v>
      </c>
      <c r="P9" s="105">
        <f t="shared" si="0"/>
        <v>0.009032517061421117</v>
      </c>
      <c r="Q9" s="105">
        <f t="shared" si="0"/>
        <v>0.015857085507828182</v>
      </c>
      <c r="R9" s="105">
        <f t="shared" si="0"/>
        <v>0.0806904857486953</v>
      </c>
      <c r="S9" s="222"/>
    </row>
    <row r="10" spans="1:19" ht="14.25" thickBot="1" thickTop="1">
      <c r="A10" s="123" t="s">
        <v>4</v>
      </c>
      <c r="B10" s="124">
        <f>B8/C9</f>
        <v>45.224657534246575</v>
      </c>
      <c r="C10" s="124">
        <f>C8/$C9</f>
        <v>13.64931506849315</v>
      </c>
      <c r="D10" s="124">
        <f aca="true" t="shared" si="1" ref="D10:P10">D8/$C9</f>
        <v>4.049315068493151</v>
      </c>
      <c r="E10" s="124">
        <f t="shared" si="1"/>
        <v>7.917808219178082</v>
      </c>
      <c r="F10" s="124">
        <f t="shared" si="1"/>
        <v>0.7616438356164383</v>
      </c>
      <c r="G10" s="124">
        <f t="shared" si="1"/>
        <v>0.4273972602739726</v>
      </c>
      <c r="H10" s="124">
        <f t="shared" si="1"/>
        <v>6.7315068493150685</v>
      </c>
      <c r="I10" s="124">
        <f t="shared" si="1"/>
        <v>1.3013698630136987</v>
      </c>
      <c r="J10" s="124">
        <f t="shared" si="1"/>
        <v>1.1123287671232878</v>
      </c>
      <c r="K10" s="124">
        <f t="shared" si="1"/>
        <v>0.7178082191780822</v>
      </c>
      <c r="L10" s="124">
        <f t="shared" si="1"/>
        <v>1.0301369863013699</v>
      </c>
      <c r="M10" s="124">
        <f t="shared" si="1"/>
        <v>1.2493150684931507</v>
      </c>
      <c r="N10" s="124">
        <f t="shared" si="1"/>
        <v>1.263013698630137</v>
      </c>
      <c r="O10" s="124">
        <f t="shared" si="1"/>
        <v>0.21095890410958903</v>
      </c>
      <c r="P10" s="124">
        <f t="shared" si="1"/>
        <v>0.1232876712328767</v>
      </c>
      <c r="Q10" s="124">
        <f>Q8/$C9</f>
        <v>0.21643835616438356</v>
      </c>
      <c r="R10" s="124">
        <f>R8/$C9</f>
        <v>1.1013698630136985</v>
      </c>
      <c r="S10" s="92"/>
    </row>
    <row r="11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0" customWidth="1"/>
    <col min="20" max="20" width="4.421875" style="0" customWidth="1"/>
  </cols>
  <sheetData>
    <row r="1" spans="1:18" ht="32.25" customHeight="1" thickBot="1">
      <c r="A1" s="243" t="s">
        <v>35</v>
      </c>
      <c r="B1" s="246"/>
      <c r="C1" s="54"/>
      <c r="D1" s="54" t="s">
        <v>81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22</v>
      </c>
      <c r="Q4" s="86" t="s">
        <v>56</v>
      </c>
      <c r="R4" s="87" t="s">
        <v>56</v>
      </c>
    </row>
    <row r="5" spans="1:19" ht="28.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141" t="s">
        <v>57</v>
      </c>
      <c r="R5" s="142" t="s">
        <v>58</v>
      </c>
      <c r="S5" s="4"/>
    </row>
    <row r="6" spans="1:19" ht="28.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1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U7" s="144" t="s">
        <v>59</v>
      </c>
    </row>
    <row r="8" spans="1:21" ht="14.25" thickBot="1" thickTop="1">
      <c r="A8" s="90" t="s">
        <v>0</v>
      </c>
      <c r="B8" s="7">
        <f aca="true" t="shared" si="0" ref="B8:O8">SUM(B12:B67)</f>
        <v>1048</v>
      </c>
      <c r="C8" s="7">
        <f t="shared" si="0"/>
        <v>358</v>
      </c>
      <c r="D8" s="47">
        <f t="shared" si="0"/>
        <v>99</v>
      </c>
      <c r="E8" s="32">
        <f t="shared" si="0"/>
        <v>248</v>
      </c>
      <c r="F8" s="35">
        <f t="shared" si="0"/>
        <v>85</v>
      </c>
      <c r="G8" s="35">
        <f>SUM(G12:G43)</f>
        <v>64</v>
      </c>
      <c r="H8" s="38">
        <f t="shared" si="0"/>
        <v>99</v>
      </c>
      <c r="I8" s="42">
        <f t="shared" si="0"/>
        <v>41</v>
      </c>
      <c r="J8" s="42">
        <f t="shared" si="0"/>
        <v>26</v>
      </c>
      <c r="K8" s="42">
        <f t="shared" si="0"/>
        <v>29</v>
      </c>
      <c r="L8" s="42">
        <f t="shared" si="0"/>
        <v>0</v>
      </c>
      <c r="M8" s="42">
        <f t="shared" si="0"/>
        <v>0</v>
      </c>
      <c r="N8" s="42">
        <f t="shared" si="0"/>
        <v>4</v>
      </c>
      <c r="O8" s="61">
        <f t="shared" si="0"/>
        <v>12</v>
      </c>
      <c r="P8" s="76">
        <f>SUM(P13:P67)</f>
        <v>0</v>
      </c>
      <c r="Q8" s="65">
        <f>SUM(Q12:Q67)</f>
        <v>0</v>
      </c>
      <c r="R8" s="71">
        <f>SUM(R12:R67)</f>
        <v>0</v>
      </c>
      <c r="U8" s="139" t="s">
        <v>55</v>
      </c>
    </row>
    <row r="9" spans="1:21" ht="14.25" thickBot="1" thickTop="1">
      <c r="A9" s="90" t="s">
        <v>3</v>
      </c>
      <c r="B9" s="6"/>
      <c r="C9" s="110">
        <f>COUNT($C12:C67)</f>
        <v>31</v>
      </c>
      <c r="D9" s="48">
        <f>D8/$C$8</f>
        <v>0.276536312849162</v>
      </c>
      <c r="E9" s="33">
        <f aca="true" t="shared" si="1" ref="E9:R9">E8/$C$8</f>
        <v>0.6927374301675978</v>
      </c>
      <c r="F9" s="36">
        <f t="shared" si="1"/>
        <v>0.23743016759776536</v>
      </c>
      <c r="G9" s="36">
        <f t="shared" si="1"/>
        <v>0.1787709497206704</v>
      </c>
      <c r="H9" s="39">
        <f t="shared" si="1"/>
        <v>0.276536312849162</v>
      </c>
      <c r="I9" s="43">
        <f t="shared" si="1"/>
        <v>0.11452513966480447</v>
      </c>
      <c r="J9" s="43">
        <f t="shared" si="1"/>
        <v>0.07262569832402235</v>
      </c>
      <c r="K9" s="43">
        <f>K8/$C$8</f>
        <v>0.08100558659217877</v>
      </c>
      <c r="L9" s="43">
        <f>L8/$C$8</f>
        <v>0</v>
      </c>
      <c r="M9" s="43">
        <f t="shared" si="1"/>
        <v>0</v>
      </c>
      <c r="N9" s="43">
        <f t="shared" si="1"/>
        <v>0.0111731843575419</v>
      </c>
      <c r="O9" s="62">
        <f t="shared" si="1"/>
        <v>0.0335195530726257</v>
      </c>
      <c r="P9" s="77">
        <f t="shared" si="1"/>
        <v>0</v>
      </c>
      <c r="Q9" s="66">
        <f t="shared" si="1"/>
        <v>0</v>
      </c>
      <c r="R9" s="72">
        <f t="shared" si="1"/>
        <v>0</v>
      </c>
      <c r="U9" s="143" t="s">
        <v>60</v>
      </c>
    </row>
    <row r="10" spans="1:21" ht="14.25" thickBot="1" thickTop="1">
      <c r="A10" s="90" t="s">
        <v>4</v>
      </c>
      <c r="B10" s="9">
        <f>B8/C9</f>
        <v>33.806451612903224</v>
      </c>
      <c r="C10" s="9">
        <f>C8/C9</f>
        <v>11.548387096774194</v>
      </c>
      <c r="D10" s="49">
        <f>D8/$C$9</f>
        <v>3.193548387096774</v>
      </c>
      <c r="E10" s="34">
        <f aca="true" t="shared" si="2" ref="E10:R10">E8/$C$9</f>
        <v>8</v>
      </c>
      <c r="F10" s="37">
        <f t="shared" si="2"/>
        <v>2.7419354838709675</v>
      </c>
      <c r="G10" s="37">
        <f>G8/$C$9</f>
        <v>2.064516129032258</v>
      </c>
      <c r="H10" s="40">
        <f t="shared" si="2"/>
        <v>3.193548387096774</v>
      </c>
      <c r="I10" s="44">
        <f t="shared" si="2"/>
        <v>1.3225806451612903</v>
      </c>
      <c r="J10" s="44">
        <f t="shared" si="2"/>
        <v>0.8387096774193549</v>
      </c>
      <c r="K10" s="44">
        <f t="shared" si="2"/>
        <v>0.9354838709677419</v>
      </c>
      <c r="L10" s="44">
        <f t="shared" si="2"/>
        <v>0</v>
      </c>
      <c r="M10" s="44">
        <f t="shared" si="2"/>
        <v>0</v>
      </c>
      <c r="N10" s="44">
        <f t="shared" si="2"/>
        <v>0.12903225806451613</v>
      </c>
      <c r="O10" s="63">
        <f t="shared" si="2"/>
        <v>0.3870967741935484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U10" s="140" t="s">
        <v>61</v>
      </c>
    </row>
    <row r="11" spans="1:52" ht="14.25" customHeight="1" thickBot="1" thickTop="1">
      <c r="A11" s="147" t="s">
        <v>71</v>
      </c>
      <c r="B11" s="154" t="s">
        <v>64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9" s="91" customFormat="1" ht="15.75" customHeight="1" thickBot="1" thickTop="1">
      <c r="A12" s="113" t="s">
        <v>91</v>
      </c>
      <c r="B12" s="5">
        <v>14</v>
      </c>
      <c r="C12" s="102">
        <v>2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2</v>
      </c>
      <c r="P12" s="103">
        <v>0</v>
      </c>
      <c r="Q12" s="103">
        <v>0</v>
      </c>
      <c r="R12" s="103">
        <v>0</v>
      </c>
      <c r="T12" s="92" t="s">
        <v>92</v>
      </c>
      <c r="U12" s="92"/>
      <c r="V12" s="92"/>
      <c r="W12" s="92"/>
      <c r="X12" s="92"/>
      <c r="Y12" s="92"/>
      <c r="Z12" s="92"/>
      <c r="AA12" s="92"/>
      <c r="AB12" s="92"/>
      <c r="AC12" s="92"/>
    </row>
    <row r="13" spans="1:29" s="91" customFormat="1" ht="15.75" customHeight="1" thickBot="1" thickTop="1">
      <c r="A13" s="147" t="s">
        <v>93</v>
      </c>
      <c r="B13" s="5">
        <v>34</v>
      </c>
      <c r="C13" s="102">
        <v>7</v>
      </c>
      <c r="D13" s="103">
        <v>0</v>
      </c>
      <c r="E13" s="103">
        <v>7</v>
      </c>
      <c r="F13" s="103">
        <v>0</v>
      </c>
      <c r="G13" s="103">
        <v>3</v>
      </c>
      <c r="H13" s="103">
        <v>4</v>
      </c>
      <c r="I13" s="103">
        <v>2</v>
      </c>
      <c r="J13" s="103">
        <v>1</v>
      </c>
      <c r="K13" s="103">
        <v>1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T13" s="92" t="s">
        <v>94</v>
      </c>
      <c r="U13" s="92"/>
      <c r="V13" s="92"/>
      <c r="W13" s="92"/>
      <c r="X13" s="92"/>
      <c r="Y13" s="92"/>
      <c r="Z13" s="92"/>
      <c r="AA13" s="92"/>
      <c r="AB13" s="92"/>
      <c r="AC13" s="92"/>
    </row>
    <row r="14" spans="1:29" s="91" customFormat="1" ht="15.75" customHeight="1" thickBot="1" thickTop="1">
      <c r="A14" s="147" t="s">
        <v>95</v>
      </c>
      <c r="B14" s="5">
        <v>66</v>
      </c>
      <c r="C14" s="102">
        <v>29</v>
      </c>
      <c r="D14" s="232">
        <v>0</v>
      </c>
      <c r="E14" s="233">
        <v>29</v>
      </c>
      <c r="F14" s="103">
        <v>6</v>
      </c>
      <c r="G14" s="232">
        <v>17</v>
      </c>
      <c r="H14" s="103">
        <v>6</v>
      </c>
      <c r="I14" s="103">
        <v>1</v>
      </c>
      <c r="J14" s="103">
        <v>2</v>
      </c>
      <c r="K14" s="103">
        <v>2</v>
      </c>
      <c r="L14" s="103">
        <v>0</v>
      </c>
      <c r="M14" s="103">
        <v>0</v>
      </c>
      <c r="N14" s="103">
        <v>1</v>
      </c>
      <c r="O14" s="103">
        <v>0</v>
      </c>
      <c r="P14" s="103">
        <v>0</v>
      </c>
      <c r="Q14" s="103">
        <v>0</v>
      </c>
      <c r="R14" s="103">
        <v>0</v>
      </c>
      <c r="T14" s="92" t="s">
        <v>96</v>
      </c>
      <c r="U14" s="92"/>
      <c r="V14" s="92"/>
      <c r="W14" s="92"/>
      <c r="X14" s="92"/>
      <c r="Y14" s="92"/>
      <c r="Z14" s="92"/>
      <c r="AA14" s="92"/>
      <c r="AB14" s="92"/>
      <c r="AC14" s="92"/>
    </row>
    <row r="15" spans="1:29" s="91" customFormat="1" ht="15.75" customHeight="1" thickBot="1" thickTop="1">
      <c r="A15" s="113" t="s">
        <v>97</v>
      </c>
      <c r="B15" s="5">
        <v>49</v>
      </c>
      <c r="C15" s="102">
        <v>18</v>
      </c>
      <c r="D15" s="234">
        <v>7</v>
      </c>
      <c r="E15" s="233">
        <v>11</v>
      </c>
      <c r="F15" s="103">
        <v>6</v>
      </c>
      <c r="G15" s="232">
        <v>1</v>
      </c>
      <c r="H15" s="103">
        <v>4</v>
      </c>
      <c r="I15" s="103">
        <v>2</v>
      </c>
      <c r="J15" s="103">
        <v>1</v>
      </c>
      <c r="K15" s="103">
        <v>1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T15" s="92" t="s">
        <v>98</v>
      </c>
      <c r="U15" s="92"/>
      <c r="V15" s="92"/>
      <c r="W15" s="92"/>
      <c r="X15" s="92"/>
      <c r="Y15" s="92"/>
      <c r="Z15" s="92"/>
      <c r="AA15" s="92"/>
      <c r="AB15" s="92"/>
      <c r="AC15" s="92"/>
    </row>
    <row r="16" spans="1:29" s="91" customFormat="1" ht="15.75" customHeight="1" thickBot="1" thickTop="1">
      <c r="A16" s="113" t="s">
        <v>99</v>
      </c>
      <c r="B16" s="5">
        <v>36</v>
      </c>
      <c r="C16" s="102">
        <v>16</v>
      </c>
      <c r="D16" s="234">
        <v>5</v>
      </c>
      <c r="E16" s="233">
        <v>11</v>
      </c>
      <c r="F16" s="103">
        <v>5</v>
      </c>
      <c r="G16" s="232">
        <v>2</v>
      </c>
      <c r="H16" s="103">
        <v>4</v>
      </c>
      <c r="I16" s="103">
        <v>2</v>
      </c>
      <c r="J16" s="103">
        <v>1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T16" s="92" t="s">
        <v>100</v>
      </c>
      <c r="U16" s="92"/>
      <c r="V16" s="92"/>
      <c r="W16" s="92"/>
      <c r="X16" s="92"/>
      <c r="Y16" s="92"/>
      <c r="Z16" s="92"/>
      <c r="AA16" s="92"/>
      <c r="AB16" s="92"/>
      <c r="AC16" s="92"/>
    </row>
    <row r="17" spans="1:29" s="91" customFormat="1" ht="15.75" customHeight="1" thickBot="1" thickTop="1">
      <c r="A17" s="113" t="s">
        <v>101</v>
      </c>
      <c r="B17" s="5">
        <v>44</v>
      </c>
      <c r="C17" s="102">
        <v>18</v>
      </c>
      <c r="D17" s="234">
        <v>4</v>
      </c>
      <c r="E17" s="233">
        <v>15</v>
      </c>
      <c r="F17" s="103">
        <v>6</v>
      </c>
      <c r="G17" s="232">
        <v>3</v>
      </c>
      <c r="H17" s="103">
        <v>6</v>
      </c>
      <c r="I17" s="103">
        <v>2</v>
      </c>
      <c r="J17" s="103">
        <v>1</v>
      </c>
      <c r="K17" s="103">
        <v>1</v>
      </c>
      <c r="L17" s="103">
        <v>0</v>
      </c>
      <c r="M17" s="103">
        <v>0</v>
      </c>
      <c r="N17" s="103">
        <v>2</v>
      </c>
      <c r="O17" s="103">
        <v>0</v>
      </c>
      <c r="P17" s="103">
        <v>0</v>
      </c>
      <c r="Q17" s="103">
        <v>0</v>
      </c>
      <c r="R17" s="103">
        <v>0</v>
      </c>
      <c r="T17" s="92" t="s">
        <v>102</v>
      </c>
      <c r="U17" s="92"/>
      <c r="V17" s="92"/>
      <c r="W17" s="92"/>
      <c r="X17" s="92"/>
      <c r="Y17" s="92"/>
      <c r="Z17" s="92"/>
      <c r="AA17" s="92"/>
      <c r="AB17" s="92"/>
      <c r="AC17" s="92"/>
    </row>
    <row r="18" spans="1:29" s="91" customFormat="1" ht="15.75" customHeight="1" thickBot="1" thickTop="1">
      <c r="A18" s="113" t="s">
        <v>103</v>
      </c>
      <c r="B18" s="5">
        <v>21</v>
      </c>
      <c r="C18" s="102">
        <v>4</v>
      </c>
      <c r="D18" s="234">
        <v>3</v>
      </c>
      <c r="E18" s="232">
        <v>1</v>
      </c>
      <c r="F18" s="103">
        <v>0</v>
      </c>
      <c r="G18" s="103">
        <v>0</v>
      </c>
      <c r="H18" s="103">
        <v>1</v>
      </c>
      <c r="I18" s="103">
        <v>0</v>
      </c>
      <c r="J18" s="103">
        <v>0</v>
      </c>
      <c r="K18" s="103">
        <v>1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T18" s="92" t="s">
        <v>104</v>
      </c>
      <c r="U18" s="92"/>
      <c r="V18" s="92"/>
      <c r="W18" s="92"/>
      <c r="X18" s="92"/>
      <c r="Y18" s="92"/>
      <c r="Z18" s="92"/>
      <c r="AA18" s="92"/>
      <c r="AB18" s="92"/>
      <c r="AC18" s="92"/>
    </row>
    <row r="19" spans="1:29" s="91" customFormat="1" ht="15.75" customHeight="1" thickBot="1" thickTop="1">
      <c r="A19" s="113" t="s">
        <v>105</v>
      </c>
      <c r="B19" s="5">
        <v>18</v>
      </c>
      <c r="C19" s="102">
        <v>4</v>
      </c>
      <c r="D19" s="103">
        <v>0</v>
      </c>
      <c r="E19" s="232">
        <v>1</v>
      </c>
      <c r="F19" s="103">
        <v>0</v>
      </c>
      <c r="G19" s="103">
        <v>0</v>
      </c>
      <c r="H19" s="103">
        <v>1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1</v>
      </c>
      <c r="O19" s="234">
        <v>3</v>
      </c>
      <c r="P19" s="103">
        <v>0</v>
      </c>
      <c r="Q19" s="103">
        <v>0</v>
      </c>
      <c r="R19" s="103">
        <v>0</v>
      </c>
      <c r="T19" s="92" t="s">
        <v>92</v>
      </c>
      <c r="U19" s="92"/>
      <c r="V19" s="92"/>
      <c r="W19" s="92"/>
      <c r="X19" s="92"/>
      <c r="Y19" s="92"/>
      <c r="Z19" s="92"/>
      <c r="AA19" s="92"/>
      <c r="AB19" s="92"/>
      <c r="AC19" s="92"/>
    </row>
    <row r="20" spans="1:29" s="91" customFormat="1" ht="15.75" customHeight="1" thickBot="1" thickTop="1">
      <c r="A20" s="147" t="s">
        <v>106</v>
      </c>
      <c r="B20" s="5">
        <v>32</v>
      </c>
      <c r="C20" s="102">
        <v>7</v>
      </c>
      <c r="D20" s="103">
        <v>0</v>
      </c>
      <c r="E20" s="103">
        <v>7</v>
      </c>
      <c r="F20" s="103">
        <v>0</v>
      </c>
      <c r="G20" s="103">
        <v>2</v>
      </c>
      <c r="H20" s="103">
        <v>5</v>
      </c>
      <c r="I20" s="103">
        <v>2</v>
      </c>
      <c r="J20" s="103">
        <v>1</v>
      </c>
      <c r="K20" s="103">
        <v>2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T20" s="92" t="s">
        <v>94</v>
      </c>
      <c r="U20" s="92"/>
      <c r="V20" s="92"/>
      <c r="W20" s="92"/>
      <c r="X20" s="92"/>
      <c r="Y20" s="92"/>
      <c r="Z20" s="92"/>
      <c r="AA20" s="92"/>
      <c r="AB20" s="92"/>
      <c r="AC20" s="92"/>
    </row>
    <row r="21" spans="1:29" s="91" customFormat="1" ht="15.75" customHeight="1" thickBot="1" thickTop="1">
      <c r="A21" s="147" t="s">
        <v>107</v>
      </c>
      <c r="B21" s="5">
        <v>45</v>
      </c>
      <c r="C21" s="102">
        <v>19</v>
      </c>
      <c r="D21" s="232">
        <v>0</v>
      </c>
      <c r="E21" s="233">
        <v>19</v>
      </c>
      <c r="F21" s="103">
        <v>5</v>
      </c>
      <c r="G21" s="232">
        <v>9</v>
      </c>
      <c r="H21" s="103">
        <v>5</v>
      </c>
      <c r="I21" s="103">
        <v>1</v>
      </c>
      <c r="J21" s="103">
        <v>2</v>
      </c>
      <c r="K21" s="103">
        <v>2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T21" s="92" t="s">
        <v>96</v>
      </c>
      <c r="U21" s="92"/>
      <c r="V21" s="92"/>
      <c r="W21" s="92"/>
      <c r="X21" s="92"/>
      <c r="Y21" s="92"/>
      <c r="Z21" s="92"/>
      <c r="AA21" s="92"/>
      <c r="AB21" s="92"/>
      <c r="AC21" s="92"/>
    </row>
    <row r="22" spans="1:29" s="91" customFormat="1" ht="15.75" customHeight="1" thickBot="1" thickTop="1">
      <c r="A22" s="147" t="s">
        <v>108</v>
      </c>
      <c r="B22" s="5">
        <v>46</v>
      </c>
      <c r="C22" s="102">
        <v>17</v>
      </c>
      <c r="D22" s="232">
        <v>0</v>
      </c>
      <c r="E22" s="233">
        <v>17</v>
      </c>
      <c r="F22" s="103">
        <v>5</v>
      </c>
      <c r="G22" s="232">
        <v>7</v>
      </c>
      <c r="H22" s="103">
        <v>5</v>
      </c>
      <c r="I22" s="103">
        <v>2</v>
      </c>
      <c r="J22" s="103">
        <v>1</v>
      </c>
      <c r="K22" s="103">
        <v>2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T22" s="92" t="s">
        <v>98</v>
      </c>
      <c r="U22" s="92"/>
      <c r="V22" s="92"/>
      <c r="W22" s="92"/>
      <c r="X22" s="92"/>
      <c r="Y22" s="92"/>
      <c r="Z22" s="92"/>
      <c r="AA22" s="92"/>
      <c r="AB22" s="92"/>
      <c r="AC22" s="92"/>
    </row>
    <row r="23" spans="1:29" s="91" customFormat="1" ht="15.75" customHeight="1" thickBot="1" thickTop="1">
      <c r="A23" s="113" t="s">
        <v>109</v>
      </c>
      <c r="B23" s="5">
        <v>38</v>
      </c>
      <c r="C23" s="102">
        <v>17</v>
      </c>
      <c r="D23" s="234">
        <v>7</v>
      </c>
      <c r="E23" s="233">
        <v>10</v>
      </c>
      <c r="F23" s="103">
        <v>4</v>
      </c>
      <c r="G23" s="232">
        <v>1</v>
      </c>
      <c r="H23" s="103">
        <v>5</v>
      </c>
      <c r="I23" s="103">
        <v>2</v>
      </c>
      <c r="J23" s="103">
        <v>1</v>
      </c>
      <c r="K23" s="103">
        <v>2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T23" s="92" t="s">
        <v>100</v>
      </c>
      <c r="U23" s="92"/>
      <c r="V23" s="92"/>
      <c r="W23" s="92"/>
      <c r="X23" s="92"/>
      <c r="Y23" s="92"/>
      <c r="Z23" s="92"/>
      <c r="AA23" s="92"/>
      <c r="AB23" s="92"/>
      <c r="AC23" s="92"/>
    </row>
    <row r="24" spans="1:29" s="91" customFormat="1" ht="15.75" customHeight="1" thickBot="1" thickTop="1">
      <c r="A24" s="113" t="s">
        <v>110</v>
      </c>
      <c r="B24" s="5">
        <v>41</v>
      </c>
      <c r="C24" s="102">
        <v>18</v>
      </c>
      <c r="D24" s="234">
        <v>6</v>
      </c>
      <c r="E24" s="233">
        <v>12</v>
      </c>
      <c r="F24" s="103">
        <v>5</v>
      </c>
      <c r="G24" s="232">
        <v>1</v>
      </c>
      <c r="H24" s="103">
        <v>6</v>
      </c>
      <c r="I24" s="103">
        <v>2</v>
      </c>
      <c r="J24" s="103">
        <v>3</v>
      </c>
      <c r="K24" s="103">
        <v>2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T24" s="92" t="s">
        <v>102</v>
      </c>
      <c r="U24" s="92"/>
      <c r="V24" s="92"/>
      <c r="W24" s="92"/>
      <c r="X24" s="92"/>
      <c r="Y24" s="92"/>
      <c r="Z24" s="92"/>
      <c r="AA24" s="92"/>
      <c r="AB24" s="92"/>
      <c r="AC24" s="92"/>
    </row>
    <row r="25" spans="1:29" s="91" customFormat="1" ht="15.75" customHeight="1" thickBot="1" thickTop="1">
      <c r="A25" s="113" t="s">
        <v>111</v>
      </c>
      <c r="B25" s="5">
        <v>22</v>
      </c>
      <c r="C25" s="102">
        <v>4</v>
      </c>
      <c r="D25" s="103">
        <v>4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T25" s="92" t="s">
        <v>104</v>
      </c>
      <c r="U25" s="92"/>
      <c r="V25" s="92"/>
      <c r="W25" s="92"/>
      <c r="X25" s="92"/>
      <c r="Y25" s="92"/>
      <c r="Z25" s="92"/>
      <c r="AA25" s="92"/>
      <c r="AB25" s="92"/>
      <c r="AC25" s="92"/>
    </row>
    <row r="26" spans="1:29" s="91" customFormat="1" ht="15.75" customHeight="1" thickBot="1" thickTop="1">
      <c r="A26" s="113" t="s">
        <v>112</v>
      </c>
      <c r="B26" s="5">
        <v>12</v>
      </c>
      <c r="C26" s="102">
        <v>2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2</v>
      </c>
      <c r="P26" s="103">
        <v>0</v>
      </c>
      <c r="Q26" s="103">
        <v>0</v>
      </c>
      <c r="R26" s="103">
        <v>0</v>
      </c>
      <c r="T26" s="92" t="s">
        <v>92</v>
      </c>
      <c r="U26" s="92"/>
      <c r="V26" s="92"/>
      <c r="W26" s="92"/>
      <c r="X26" s="92"/>
      <c r="Y26" s="92"/>
      <c r="Z26" s="92"/>
      <c r="AA26" s="92"/>
      <c r="AB26" s="92"/>
      <c r="AC26" s="92"/>
    </row>
    <row r="27" spans="1:29" s="91" customFormat="1" ht="15.75" customHeight="1" thickBot="1" thickTop="1">
      <c r="A27" s="147" t="s">
        <v>113</v>
      </c>
      <c r="B27" s="5">
        <v>32</v>
      </c>
      <c r="C27" s="102">
        <v>9</v>
      </c>
      <c r="D27" s="103">
        <v>0</v>
      </c>
      <c r="E27" s="103">
        <v>9</v>
      </c>
      <c r="F27" s="103">
        <v>0</v>
      </c>
      <c r="G27" s="103">
        <v>4</v>
      </c>
      <c r="H27" s="103">
        <v>5</v>
      </c>
      <c r="I27" s="103">
        <v>2</v>
      </c>
      <c r="J27" s="103">
        <v>2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T27" s="92" t="s">
        <v>94</v>
      </c>
      <c r="U27" s="92"/>
      <c r="V27" s="92"/>
      <c r="W27" s="92"/>
      <c r="X27" s="92"/>
      <c r="Y27" s="92"/>
      <c r="Z27" s="92"/>
      <c r="AA27" s="92"/>
      <c r="AB27" s="92"/>
      <c r="AC27" s="92"/>
    </row>
    <row r="28" spans="1:29" s="91" customFormat="1" ht="15.75" customHeight="1" thickBot="1" thickTop="1">
      <c r="A28" s="113" t="s">
        <v>114</v>
      </c>
      <c r="B28" s="5">
        <v>41</v>
      </c>
      <c r="C28" s="102">
        <v>17</v>
      </c>
      <c r="D28" s="234">
        <v>8</v>
      </c>
      <c r="E28" s="233">
        <v>9</v>
      </c>
      <c r="F28" s="103">
        <v>5</v>
      </c>
      <c r="G28" s="103">
        <v>1</v>
      </c>
      <c r="H28" s="103">
        <v>3</v>
      </c>
      <c r="I28" s="103">
        <v>1</v>
      </c>
      <c r="J28" s="103">
        <v>1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T28" s="92" t="s">
        <v>96</v>
      </c>
      <c r="U28" s="92"/>
      <c r="V28" s="92"/>
      <c r="W28" s="92"/>
      <c r="X28" s="92"/>
      <c r="Y28" s="92"/>
      <c r="Z28" s="92"/>
      <c r="AA28" s="92"/>
      <c r="AB28" s="92"/>
      <c r="AC28" s="92"/>
    </row>
    <row r="29" spans="1:29" s="91" customFormat="1" ht="15.75" customHeight="1" thickBot="1" thickTop="1">
      <c r="A29" s="113" t="s">
        <v>115</v>
      </c>
      <c r="B29" s="5">
        <v>49</v>
      </c>
      <c r="C29" s="102">
        <v>18</v>
      </c>
      <c r="D29" s="103">
        <v>11</v>
      </c>
      <c r="E29" s="103">
        <v>7</v>
      </c>
      <c r="F29" s="103">
        <v>4</v>
      </c>
      <c r="G29" s="103">
        <v>1</v>
      </c>
      <c r="H29" s="103">
        <v>2</v>
      </c>
      <c r="I29" s="103">
        <v>2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T29" s="92" t="s">
        <v>98</v>
      </c>
      <c r="U29" s="92"/>
      <c r="V29" s="92"/>
      <c r="W29" s="92"/>
      <c r="X29" s="92"/>
      <c r="Y29" s="92"/>
      <c r="Z29" s="92"/>
      <c r="AA29" s="92"/>
      <c r="AB29" s="92"/>
      <c r="AC29" s="92"/>
    </row>
    <row r="30" spans="1:29" s="91" customFormat="1" ht="15.75" customHeight="1" thickBot="1" thickTop="1">
      <c r="A30" s="113" t="s">
        <v>116</v>
      </c>
      <c r="B30" s="5">
        <v>39</v>
      </c>
      <c r="C30" s="102">
        <v>17</v>
      </c>
      <c r="D30" s="234">
        <v>5</v>
      </c>
      <c r="E30" s="233">
        <v>12</v>
      </c>
      <c r="F30" s="103">
        <v>6</v>
      </c>
      <c r="G30" s="232">
        <v>2</v>
      </c>
      <c r="H30" s="103">
        <v>4</v>
      </c>
      <c r="I30" s="103">
        <v>2</v>
      </c>
      <c r="J30" s="103">
        <v>1</v>
      </c>
      <c r="K30" s="103">
        <v>1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T30" s="92" t="s">
        <v>100</v>
      </c>
      <c r="U30" s="92"/>
      <c r="V30" s="92"/>
      <c r="W30" s="92"/>
      <c r="X30" s="92"/>
      <c r="Y30" s="92"/>
      <c r="Z30" s="92"/>
      <c r="AA30" s="92"/>
      <c r="AB30" s="92"/>
      <c r="AC30" s="92"/>
    </row>
    <row r="31" spans="1:29" s="91" customFormat="1" ht="15.75" customHeight="1" thickBot="1" thickTop="1">
      <c r="A31" s="113" t="s">
        <v>117</v>
      </c>
      <c r="B31" s="5">
        <v>47</v>
      </c>
      <c r="C31" s="102">
        <v>18</v>
      </c>
      <c r="D31" s="103">
        <v>7</v>
      </c>
      <c r="E31" s="103">
        <v>11</v>
      </c>
      <c r="F31" s="103">
        <v>7</v>
      </c>
      <c r="G31" s="103">
        <v>0</v>
      </c>
      <c r="H31" s="103">
        <v>4</v>
      </c>
      <c r="I31" s="103">
        <v>2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T31" s="92" t="s">
        <v>102</v>
      </c>
      <c r="U31" s="92"/>
      <c r="V31" s="92"/>
      <c r="W31" s="92"/>
      <c r="X31" s="92"/>
      <c r="Y31" s="92"/>
      <c r="Z31" s="92"/>
      <c r="AA31" s="92"/>
      <c r="AB31" s="92"/>
      <c r="AC31" s="92"/>
    </row>
    <row r="32" spans="1:29" s="91" customFormat="1" ht="15.75" customHeight="1" thickBot="1" thickTop="1">
      <c r="A32" s="147" t="s">
        <v>118</v>
      </c>
      <c r="B32" s="5">
        <v>21</v>
      </c>
      <c r="C32" s="102">
        <v>3</v>
      </c>
      <c r="D32" s="232">
        <v>0</v>
      </c>
      <c r="E32" s="232">
        <v>3</v>
      </c>
      <c r="F32" s="103">
        <v>1</v>
      </c>
      <c r="G32" s="103">
        <v>0</v>
      </c>
      <c r="H32" s="103">
        <v>2</v>
      </c>
      <c r="I32" s="103">
        <v>2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T32" s="92" t="s">
        <v>104</v>
      </c>
      <c r="U32" s="92"/>
      <c r="V32" s="92"/>
      <c r="W32" s="92"/>
      <c r="X32" s="92"/>
      <c r="Y32" s="92"/>
      <c r="Z32" s="92"/>
      <c r="AA32" s="92"/>
      <c r="AB32" s="92"/>
      <c r="AC32" s="92"/>
    </row>
    <row r="33" spans="1:29" s="91" customFormat="1" ht="15.75" customHeight="1" thickBot="1" thickTop="1">
      <c r="A33" s="113" t="s">
        <v>119</v>
      </c>
      <c r="B33" s="5">
        <v>15</v>
      </c>
      <c r="C33" s="102">
        <v>4</v>
      </c>
      <c r="D33" s="103">
        <v>0</v>
      </c>
      <c r="E33" s="232">
        <v>1</v>
      </c>
      <c r="F33" s="103">
        <v>0</v>
      </c>
      <c r="G33" s="103">
        <v>0</v>
      </c>
      <c r="H33" s="103">
        <v>1</v>
      </c>
      <c r="I33" s="103">
        <v>0</v>
      </c>
      <c r="J33" s="103">
        <v>0</v>
      </c>
      <c r="K33" s="103">
        <v>1</v>
      </c>
      <c r="L33" s="103">
        <v>0</v>
      </c>
      <c r="M33" s="103">
        <v>0</v>
      </c>
      <c r="N33" s="103">
        <v>0</v>
      </c>
      <c r="O33" s="234">
        <v>3</v>
      </c>
      <c r="P33" s="103">
        <v>0</v>
      </c>
      <c r="Q33" s="103">
        <v>0</v>
      </c>
      <c r="R33" s="103">
        <v>0</v>
      </c>
      <c r="T33" s="92" t="s">
        <v>92</v>
      </c>
      <c r="U33" s="92"/>
      <c r="V33" s="92"/>
      <c r="W33" s="92"/>
      <c r="X33" s="92"/>
      <c r="Y33" s="92"/>
      <c r="Z33" s="92"/>
      <c r="AA33" s="92"/>
      <c r="AB33" s="92"/>
      <c r="AC33" s="92"/>
    </row>
    <row r="34" spans="1:29" s="91" customFormat="1" ht="15.75" customHeight="1" thickBot="1" thickTop="1">
      <c r="A34" s="147" t="s">
        <v>120</v>
      </c>
      <c r="B34" s="5">
        <v>31</v>
      </c>
      <c r="C34" s="102">
        <v>7</v>
      </c>
      <c r="D34" s="103">
        <v>0</v>
      </c>
      <c r="E34" s="103">
        <v>7</v>
      </c>
      <c r="F34" s="103">
        <v>0</v>
      </c>
      <c r="G34" s="103">
        <v>4</v>
      </c>
      <c r="H34" s="103">
        <v>3</v>
      </c>
      <c r="I34" s="103">
        <v>1</v>
      </c>
      <c r="J34" s="103">
        <v>1</v>
      </c>
      <c r="K34" s="103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T34" s="92" t="s">
        <v>94</v>
      </c>
      <c r="U34" s="92"/>
      <c r="V34" s="92"/>
      <c r="W34" s="92"/>
      <c r="X34" s="92"/>
      <c r="Y34" s="92"/>
      <c r="Z34" s="92"/>
      <c r="AA34" s="92"/>
      <c r="AB34" s="92"/>
      <c r="AC34" s="92"/>
    </row>
    <row r="35" spans="1:29" s="91" customFormat="1" ht="15.75" customHeight="1" thickBot="1" thickTop="1">
      <c r="A35" s="113" t="s">
        <v>121</v>
      </c>
      <c r="B35" s="5">
        <v>43</v>
      </c>
      <c r="C35" s="102">
        <v>18</v>
      </c>
      <c r="D35" s="234">
        <v>7</v>
      </c>
      <c r="E35" s="233">
        <v>11</v>
      </c>
      <c r="F35" s="103">
        <v>6</v>
      </c>
      <c r="G35" s="232">
        <v>1</v>
      </c>
      <c r="H35" s="103">
        <v>4</v>
      </c>
      <c r="I35" s="103">
        <v>2</v>
      </c>
      <c r="J35" s="103">
        <v>1</v>
      </c>
      <c r="K35" s="103">
        <v>1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T35" s="92" t="s">
        <v>96</v>
      </c>
      <c r="U35" s="92"/>
      <c r="V35" s="92"/>
      <c r="W35" s="92"/>
      <c r="X35" s="92"/>
      <c r="Y35" s="92"/>
      <c r="Z35" s="92"/>
      <c r="AA35" s="92"/>
      <c r="AB35" s="92"/>
      <c r="AC35" s="92"/>
    </row>
    <row r="36" spans="1:29" s="91" customFormat="1" ht="15.75" customHeight="1" thickBot="1" thickTop="1">
      <c r="A36" s="113" t="s">
        <v>122</v>
      </c>
      <c r="B36" s="5">
        <v>45</v>
      </c>
      <c r="C36" s="102">
        <v>15</v>
      </c>
      <c r="D36" s="234">
        <v>5</v>
      </c>
      <c r="E36" s="233">
        <v>10</v>
      </c>
      <c r="F36" s="103">
        <v>5</v>
      </c>
      <c r="G36" s="232">
        <v>1</v>
      </c>
      <c r="H36" s="103">
        <v>4</v>
      </c>
      <c r="I36" s="103">
        <v>2</v>
      </c>
      <c r="J36" s="103">
        <v>1</v>
      </c>
      <c r="K36" s="103">
        <v>1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T36" s="92" t="s">
        <v>98</v>
      </c>
      <c r="U36" s="92"/>
      <c r="V36" s="92"/>
      <c r="W36" s="92"/>
      <c r="X36" s="92"/>
      <c r="Y36" s="92"/>
      <c r="Z36" s="92"/>
      <c r="AA36" s="92"/>
      <c r="AB36" s="92"/>
      <c r="AC36" s="92"/>
    </row>
    <row r="37" spans="1:29" s="91" customFormat="1" ht="15.75" customHeight="1" thickBot="1" thickTop="1">
      <c r="A37" s="113" t="s">
        <v>123</v>
      </c>
      <c r="B37" s="5">
        <v>30</v>
      </c>
      <c r="C37" s="102">
        <v>15</v>
      </c>
      <c r="D37" s="234">
        <v>5</v>
      </c>
      <c r="E37" s="233">
        <v>10</v>
      </c>
      <c r="F37" s="103">
        <v>5</v>
      </c>
      <c r="G37" s="232">
        <v>1</v>
      </c>
      <c r="H37" s="103">
        <v>4</v>
      </c>
      <c r="I37" s="103">
        <v>2</v>
      </c>
      <c r="J37" s="103">
        <v>1</v>
      </c>
      <c r="K37" s="103">
        <v>1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T37" s="92" t="s">
        <v>100</v>
      </c>
      <c r="U37" s="92"/>
      <c r="V37" s="92"/>
      <c r="W37" s="92"/>
      <c r="X37" s="92"/>
      <c r="Y37" s="92"/>
      <c r="Z37" s="92"/>
      <c r="AA37" s="92"/>
      <c r="AB37" s="92"/>
      <c r="AC37" s="92"/>
    </row>
    <row r="38" spans="1:29" s="91" customFormat="1" ht="15.75" customHeight="1" thickBot="1" thickTop="1">
      <c r="A38" s="113" t="s">
        <v>124</v>
      </c>
      <c r="B38" s="5">
        <v>38</v>
      </c>
      <c r="C38" s="102">
        <v>14</v>
      </c>
      <c r="D38" s="103">
        <v>7</v>
      </c>
      <c r="E38" s="103">
        <v>7</v>
      </c>
      <c r="F38" s="103">
        <v>2</v>
      </c>
      <c r="G38" s="103">
        <v>0</v>
      </c>
      <c r="H38" s="103">
        <v>5</v>
      </c>
      <c r="I38" s="103">
        <v>3</v>
      </c>
      <c r="J38" s="103">
        <v>1</v>
      </c>
      <c r="K38" s="103">
        <v>1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T38" s="92" t="s">
        <v>102</v>
      </c>
      <c r="U38" s="92"/>
      <c r="V38" s="92"/>
      <c r="W38" s="92"/>
      <c r="X38" s="92"/>
      <c r="Y38" s="92"/>
      <c r="Z38" s="92"/>
      <c r="AA38" s="92"/>
      <c r="AB38" s="92"/>
      <c r="AC38" s="92"/>
    </row>
    <row r="39" spans="1:29" s="91" customFormat="1" ht="15.75" customHeight="1" thickBot="1" thickTop="1">
      <c r="A39" s="113" t="s">
        <v>125</v>
      </c>
      <c r="B39" s="5">
        <v>22</v>
      </c>
      <c r="C39" s="102">
        <v>3</v>
      </c>
      <c r="D39" s="103">
        <v>3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T39" s="92" t="s">
        <v>104</v>
      </c>
      <c r="U39" s="92"/>
      <c r="V39" s="92"/>
      <c r="W39" s="92"/>
      <c r="X39" s="92"/>
      <c r="Y39" s="92"/>
      <c r="Z39" s="92"/>
      <c r="AA39" s="92"/>
      <c r="AB39" s="92"/>
      <c r="AC39" s="92"/>
    </row>
    <row r="40" spans="1:29" s="91" customFormat="1" ht="15.75" customHeight="1" thickBot="1" thickTop="1">
      <c r="A40" s="113" t="s">
        <v>126</v>
      </c>
      <c r="B40" s="5">
        <v>22</v>
      </c>
      <c r="C40" s="102">
        <v>2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2</v>
      </c>
      <c r="P40" s="103">
        <v>0</v>
      </c>
      <c r="Q40" s="103">
        <v>0</v>
      </c>
      <c r="R40" s="103">
        <v>0</v>
      </c>
      <c r="T40" s="92" t="s">
        <v>92</v>
      </c>
      <c r="U40" s="92"/>
      <c r="V40" s="92"/>
      <c r="W40" s="92"/>
      <c r="X40" s="92"/>
      <c r="Y40" s="92"/>
      <c r="Z40" s="92"/>
      <c r="AA40" s="92"/>
      <c r="AB40" s="92"/>
      <c r="AC40" s="92"/>
    </row>
    <row r="41" spans="1:29" s="91" customFormat="1" ht="15.75" customHeight="1" thickBot="1" thickTop="1">
      <c r="A41" s="147" t="s">
        <v>127</v>
      </c>
      <c r="B41" s="5">
        <v>31</v>
      </c>
      <c r="C41" s="102">
        <v>6</v>
      </c>
      <c r="D41" s="103">
        <v>0</v>
      </c>
      <c r="E41" s="103">
        <v>6</v>
      </c>
      <c r="F41" s="103">
        <v>0</v>
      </c>
      <c r="G41" s="103">
        <v>3</v>
      </c>
      <c r="H41" s="103">
        <v>3</v>
      </c>
      <c r="I41" s="103">
        <v>1</v>
      </c>
      <c r="J41" s="103">
        <v>1</v>
      </c>
      <c r="K41" s="103">
        <v>1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T41" s="92" t="s">
        <v>94</v>
      </c>
      <c r="U41" s="92"/>
      <c r="V41" s="92"/>
      <c r="W41" s="92"/>
      <c r="X41" s="92"/>
      <c r="Y41" s="92"/>
      <c r="Z41" s="92"/>
      <c r="AA41" s="92"/>
      <c r="AB41" s="92"/>
      <c r="AC41" s="92"/>
    </row>
    <row r="42" spans="1:29" s="91" customFormat="1" ht="15.75" customHeight="1" thickBot="1" thickTop="1">
      <c r="A42" s="113" t="s">
        <v>128</v>
      </c>
      <c r="B42" s="5">
        <v>24</v>
      </c>
      <c r="C42" s="102">
        <v>10</v>
      </c>
      <c r="D42" s="103">
        <v>5</v>
      </c>
      <c r="E42" s="103">
        <v>5</v>
      </c>
      <c r="F42" s="103">
        <v>2</v>
      </c>
      <c r="G42" s="103">
        <v>0</v>
      </c>
      <c r="H42" s="103">
        <v>3</v>
      </c>
      <c r="I42" s="103">
        <v>1</v>
      </c>
      <c r="J42" s="103">
        <v>1</v>
      </c>
      <c r="K42" s="103">
        <v>1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T42" s="92" t="s">
        <v>96</v>
      </c>
      <c r="U42" s="92"/>
      <c r="V42" s="92"/>
      <c r="W42" s="92"/>
      <c r="X42" s="92"/>
      <c r="Y42" s="92"/>
      <c r="Z42" s="92"/>
      <c r="AA42" s="92"/>
      <c r="AB42" s="92"/>
      <c r="AC42" s="92"/>
    </row>
    <row r="43" spans="1:29" s="91" customFormat="1" ht="15.7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T43" s="230"/>
      <c r="U43" s="92"/>
      <c r="V43" s="92"/>
      <c r="W43" s="92"/>
      <c r="X43" s="92"/>
      <c r="Y43" s="92"/>
      <c r="Z43" s="92"/>
      <c r="AA43" s="92"/>
      <c r="AB43" s="92"/>
      <c r="AC43" s="92"/>
    </row>
    <row r="44" spans="1:29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0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0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0"/>
      <c r="T46" s="92"/>
      <c r="U46" s="92"/>
      <c r="V46" s="92"/>
      <c r="W46" s="166"/>
      <c r="X46" s="92"/>
      <c r="Y46" s="92"/>
      <c r="Z46" s="92"/>
      <c r="AA46" s="92"/>
      <c r="AB46" s="92"/>
      <c r="AC46" s="92"/>
    </row>
    <row r="47" spans="1:29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0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30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9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30"/>
      <c r="T49" s="92"/>
      <c r="U49" s="92"/>
      <c r="V49" s="92"/>
      <c r="W49" s="92"/>
      <c r="X49" s="92"/>
      <c r="Y49" s="92"/>
      <c r="Z49" s="92"/>
      <c r="AA49" s="92"/>
      <c r="AB49" s="92"/>
      <c r="AC49" s="92"/>
    </row>
    <row r="50" spans="1:29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30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30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30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30"/>
      <c r="T53" s="92"/>
      <c r="U53" s="92"/>
      <c r="V53" s="92"/>
      <c r="W53" s="92"/>
      <c r="X53" s="92"/>
      <c r="Y53" s="92"/>
      <c r="Z53" s="92"/>
      <c r="AA53" s="92"/>
      <c r="AB53" s="92"/>
      <c r="AC53" s="92"/>
    </row>
    <row r="54" spans="1:29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30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30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30"/>
      <c r="T56" s="92"/>
      <c r="U56" s="92"/>
      <c r="V56" s="92"/>
      <c r="W56" s="92"/>
      <c r="X56" s="92"/>
      <c r="Y56" s="92"/>
      <c r="Z56" s="92"/>
      <c r="AA56" s="92"/>
      <c r="AB56" s="92"/>
      <c r="AC56" s="92"/>
    </row>
    <row r="57" spans="1:29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30"/>
      <c r="T57" s="92"/>
      <c r="U57" s="92"/>
      <c r="V57" s="92"/>
      <c r="W57" s="92"/>
      <c r="X57" s="92"/>
      <c r="Y57" s="92"/>
      <c r="Z57" s="92"/>
      <c r="AA57" s="92"/>
      <c r="AB57" s="92"/>
      <c r="AC57" s="92"/>
    </row>
    <row r="58" spans="1:29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30"/>
      <c r="T58" s="92"/>
      <c r="U58" s="92"/>
      <c r="V58" s="92"/>
      <c r="W58" s="92"/>
      <c r="X58" s="92"/>
      <c r="Y58" s="92"/>
      <c r="Z58" s="92"/>
      <c r="AA58" s="92"/>
      <c r="AB58" s="92"/>
      <c r="AC58" s="92"/>
    </row>
    <row r="59" spans="1:29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30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30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30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30"/>
      <c r="T62" s="92"/>
      <c r="U62" s="92"/>
      <c r="V62" s="92"/>
      <c r="W62" s="92"/>
      <c r="X62" s="92"/>
      <c r="Y62" s="92"/>
      <c r="Z62" s="92"/>
      <c r="AA62" s="92"/>
      <c r="AB62" s="92"/>
      <c r="AC62" s="92"/>
    </row>
    <row r="63" spans="1:29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30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30"/>
      <c r="T64" s="92"/>
      <c r="U64" s="92"/>
      <c r="V64" s="92"/>
      <c r="W64" s="92"/>
      <c r="X64" s="92"/>
      <c r="Y64" s="92"/>
      <c r="Z64" s="92"/>
      <c r="AA64" s="92"/>
      <c r="AB64" s="92"/>
      <c r="AC64" s="92"/>
    </row>
    <row r="65" spans="1:29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30"/>
      <c r="T65" s="92"/>
      <c r="U65" s="92"/>
      <c r="V65" s="92"/>
      <c r="W65" s="92"/>
      <c r="X65" s="92"/>
      <c r="Y65" s="92"/>
      <c r="Z65" s="92"/>
      <c r="AA65" s="92"/>
      <c r="AB65" s="92"/>
      <c r="AC65" s="92"/>
    </row>
    <row r="66" spans="1:29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30"/>
      <c r="T66" s="92"/>
      <c r="U66" s="92"/>
      <c r="V66" s="92"/>
      <c r="W66" s="92"/>
      <c r="X66" s="92"/>
      <c r="Y66" s="92"/>
      <c r="Z66" s="92"/>
      <c r="AA66" s="92"/>
      <c r="AB66" s="92"/>
      <c r="AC66" s="92"/>
    </row>
    <row r="67" spans="1:19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32"/>
      <c r="P67" s="132"/>
      <c r="Q67" s="132"/>
      <c r="R67" s="132"/>
      <c r="S67" s="133"/>
    </row>
    <row r="68" spans="1:19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</row>
    <row r="69" spans="1:19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8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>
      <c r="A1" s="243" t="s">
        <v>35</v>
      </c>
      <c r="B1" s="246"/>
      <c r="C1" s="54"/>
      <c r="D1" s="54" t="s">
        <v>82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6"/>
      <c r="B2" s="246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6"/>
      <c r="B3" s="246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6"/>
      <c r="B4" s="246"/>
      <c r="C4" s="51"/>
      <c r="D4" s="46" t="s">
        <v>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22</v>
      </c>
      <c r="Q4" s="86" t="s">
        <v>56</v>
      </c>
      <c r="R4" s="87" t="s">
        <v>56</v>
      </c>
    </row>
    <row r="5" spans="1:19" ht="29.25" customHeight="1" thickBot="1">
      <c r="A5" s="246"/>
      <c r="B5" s="246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141" t="s">
        <v>57</v>
      </c>
      <c r="R5" s="142" t="s">
        <v>58</v>
      </c>
      <c r="S5" s="145"/>
    </row>
    <row r="6" spans="1:19" ht="27.75" customHeight="1" thickBot="1" thickTop="1">
      <c r="A6" s="246"/>
      <c r="B6" s="246"/>
      <c r="C6" s="52"/>
      <c r="D6" s="46" t="s">
        <v>47</v>
      </c>
      <c r="E6" s="23" t="s">
        <v>50</v>
      </c>
      <c r="F6" s="27" t="s">
        <v>6</v>
      </c>
      <c r="G6" s="227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80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441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T7" s="144" t="s">
        <v>59</v>
      </c>
    </row>
    <row r="8" spans="1:20" ht="14.25" thickBot="1" thickTop="1">
      <c r="A8" s="90" t="s">
        <v>0</v>
      </c>
      <c r="B8" s="7">
        <f aca="true" t="shared" si="0" ref="B8:R8">SUM(B12:B52)</f>
        <v>979</v>
      </c>
      <c r="C8" s="7">
        <f t="shared" si="0"/>
        <v>344</v>
      </c>
      <c r="D8" s="47">
        <f t="shared" si="0"/>
        <v>96</v>
      </c>
      <c r="E8" s="32">
        <f t="shared" si="0"/>
        <v>200</v>
      </c>
      <c r="F8" s="35">
        <f t="shared" si="0"/>
        <v>82</v>
      </c>
      <c r="G8" s="35">
        <f t="shared" si="0"/>
        <v>46</v>
      </c>
      <c r="H8" s="38">
        <f>SUM(H12:H41)</f>
        <v>72</v>
      </c>
      <c r="I8" s="42">
        <f t="shared" si="0"/>
        <v>33</v>
      </c>
      <c r="J8" s="42">
        <f t="shared" si="0"/>
        <v>20</v>
      </c>
      <c r="K8" s="42">
        <f t="shared" si="0"/>
        <v>18</v>
      </c>
      <c r="L8" s="42">
        <f>SUM(L12:L52)</f>
        <v>0</v>
      </c>
      <c r="M8" s="42">
        <f t="shared" si="0"/>
        <v>0</v>
      </c>
      <c r="N8" s="42">
        <f t="shared" si="0"/>
        <v>1</v>
      </c>
      <c r="O8" s="42">
        <f t="shared" si="0"/>
        <v>5</v>
      </c>
      <c r="P8" s="42">
        <f t="shared" si="0"/>
        <v>0</v>
      </c>
      <c r="Q8" s="42">
        <f t="shared" si="0"/>
        <v>5</v>
      </c>
      <c r="R8" s="42">
        <f t="shared" si="0"/>
        <v>36</v>
      </c>
      <c r="T8" s="139" t="s">
        <v>55</v>
      </c>
    </row>
    <row r="9" spans="1:20" ht="14.25" thickBot="1" thickTop="1">
      <c r="A9" s="90" t="s">
        <v>3</v>
      </c>
      <c r="B9" s="6"/>
      <c r="C9" s="58">
        <f>COUNT($C12:C52)</f>
        <v>28</v>
      </c>
      <c r="D9" s="48">
        <f aca="true" t="shared" si="1" ref="D9:R9">D8/$C$8</f>
        <v>0.27906976744186046</v>
      </c>
      <c r="E9" s="33">
        <f t="shared" si="1"/>
        <v>0.5813953488372093</v>
      </c>
      <c r="F9" s="36">
        <f t="shared" si="1"/>
        <v>0.23837209302325582</v>
      </c>
      <c r="G9" s="36">
        <f t="shared" si="1"/>
        <v>0.13372093023255813</v>
      </c>
      <c r="H9" s="39">
        <f t="shared" si="1"/>
        <v>0.20930232558139536</v>
      </c>
      <c r="I9" s="43">
        <f t="shared" si="1"/>
        <v>0.09593023255813954</v>
      </c>
      <c r="J9" s="43">
        <f t="shared" si="1"/>
        <v>0.05813953488372093</v>
      </c>
      <c r="K9" s="43">
        <f t="shared" si="1"/>
        <v>0.05232558139534884</v>
      </c>
      <c r="L9" s="43">
        <f t="shared" si="1"/>
        <v>0</v>
      </c>
      <c r="M9" s="223">
        <f t="shared" si="1"/>
        <v>0</v>
      </c>
      <c r="N9" s="43">
        <f t="shared" si="1"/>
        <v>0.0029069767441860465</v>
      </c>
      <c r="O9" s="62">
        <f t="shared" si="1"/>
        <v>0.014534883720930232</v>
      </c>
      <c r="P9" s="77">
        <f t="shared" si="1"/>
        <v>0</v>
      </c>
      <c r="Q9" s="66">
        <f t="shared" si="1"/>
        <v>0.014534883720930232</v>
      </c>
      <c r="R9" s="72">
        <f t="shared" si="1"/>
        <v>0.10465116279069768</v>
      </c>
      <c r="T9" s="143" t="s">
        <v>60</v>
      </c>
    </row>
    <row r="10" spans="1:20" ht="14.25" thickBot="1" thickTop="1">
      <c r="A10" s="90" t="s">
        <v>4</v>
      </c>
      <c r="B10" s="9">
        <f>B8/C9</f>
        <v>34.964285714285715</v>
      </c>
      <c r="C10" s="9">
        <f>C8/C9</f>
        <v>12.285714285714286</v>
      </c>
      <c r="D10" s="49">
        <f aca="true" t="shared" si="2" ref="D10:R10">D8/$C$9</f>
        <v>3.4285714285714284</v>
      </c>
      <c r="E10" s="34">
        <f t="shared" si="2"/>
        <v>7.142857142857143</v>
      </c>
      <c r="F10" s="37">
        <f t="shared" si="2"/>
        <v>2.9285714285714284</v>
      </c>
      <c r="G10" s="37">
        <f t="shared" si="2"/>
        <v>1.6428571428571428</v>
      </c>
      <c r="H10" s="40">
        <f t="shared" si="2"/>
        <v>2.5714285714285716</v>
      </c>
      <c r="I10" s="44">
        <f t="shared" si="2"/>
        <v>1.1785714285714286</v>
      </c>
      <c r="J10" s="44">
        <f t="shared" si="2"/>
        <v>0.7142857142857143</v>
      </c>
      <c r="K10" s="44">
        <f t="shared" si="2"/>
        <v>0.6428571428571429</v>
      </c>
      <c r="L10" s="44">
        <f>L8/$C$9</f>
        <v>0</v>
      </c>
      <c r="M10" s="44">
        <f t="shared" si="2"/>
        <v>0</v>
      </c>
      <c r="N10" s="44">
        <f t="shared" si="2"/>
        <v>0.03571428571428571</v>
      </c>
      <c r="O10" s="63">
        <f t="shared" si="2"/>
        <v>0.17857142857142858</v>
      </c>
      <c r="P10" s="78">
        <f t="shared" si="2"/>
        <v>0</v>
      </c>
      <c r="Q10" s="67">
        <f t="shared" si="2"/>
        <v>0.17857142857142858</v>
      </c>
      <c r="R10" s="73">
        <f t="shared" si="2"/>
        <v>1.2857142857142858</v>
      </c>
      <c r="T10" s="140" t="s">
        <v>61</v>
      </c>
    </row>
    <row r="11" spans="1:52" ht="14.25" customHeight="1" thickBot="1" thickTop="1">
      <c r="A11" s="147" t="s">
        <v>65</v>
      </c>
      <c r="B11" s="154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67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155</v>
      </c>
      <c r="B12" s="5">
        <v>19</v>
      </c>
      <c r="C12" s="102">
        <v>3</v>
      </c>
      <c r="D12" s="232">
        <v>2</v>
      </c>
      <c r="E12" s="232">
        <v>1</v>
      </c>
      <c r="F12" s="103">
        <v>0</v>
      </c>
      <c r="G12" s="103">
        <v>0</v>
      </c>
      <c r="H12" s="103">
        <v>1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1</v>
      </c>
      <c r="O12" s="232">
        <v>0</v>
      </c>
      <c r="P12" s="103">
        <v>0</v>
      </c>
      <c r="Q12" s="103">
        <v>0</v>
      </c>
      <c r="R12" s="103">
        <v>0</v>
      </c>
      <c r="S12" s="91"/>
      <c r="T12" s="92" t="s">
        <v>92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47" t="s">
        <v>99</v>
      </c>
      <c r="B13" s="5">
        <v>33</v>
      </c>
      <c r="C13" s="102">
        <v>6</v>
      </c>
      <c r="D13" s="103">
        <v>0</v>
      </c>
      <c r="E13" s="103">
        <v>6</v>
      </c>
      <c r="F13" s="103">
        <v>0</v>
      </c>
      <c r="G13" s="103">
        <v>3</v>
      </c>
      <c r="H13" s="103">
        <v>3</v>
      </c>
      <c r="I13" s="103">
        <v>1</v>
      </c>
      <c r="J13" s="103">
        <v>1</v>
      </c>
      <c r="K13" s="103">
        <v>1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94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47" t="s">
        <v>154</v>
      </c>
      <c r="B14" s="5">
        <v>45</v>
      </c>
      <c r="C14" s="102">
        <v>18</v>
      </c>
      <c r="D14" s="232">
        <v>0</v>
      </c>
      <c r="E14" s="233">
        <v>18</v>
      </c>
      <c r="F14" s="103">
        <v>6</v>
      </c>
      <c r="G14" s="232">
        <v>8</v>
      </c>
      <c r="H14" s="103">
        <v>4</v>
      </c>
      <c r="I14" s="103">
        <v>2</v>
      </c>
      <c r="J14" s="103">
        <v>1</v>
      </c>
      <c r="K14" s="103">
        <v>1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96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47" t="s">
        <v>153</v>
      </c>
      <c r="B15" s="5">
        <v>49</v>
      </c>
      <c r="C15" s="102">
        <v>18</v>
      </c>
      <c r="D15" s="234">
        <v>1</v>
      </c>
      <c r="E15" s="233">
        <v>17</v>
      </c>
      <c r="F15" s="103">
        <v>5</v>
      </c>
      <c r="G15" s="232">
        <v>8</v>
      </c>
      <c r="H15" s="103">
        <v>4</v>
      </c>
      <c r="I15" s="103">
        <v>2</v>
      </c>
      <c r="J15" s="103">
        <v>1</v>
      </c>
      <c r="K15" s="103">
        <v>1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98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152</v>
      </c>
      <c r="B16" s="5">
        <v>39</v>
      </c>
      <c r="C16" s="102">
        <v>17</v>
      </c>
      <c r="D16" s="234">
        <v>5</v>
      </c>
      <c r="E16" s="233">
        <v>12</v>
      </c>
      <c r="F16" s="103">
        <v>7</v>
      </c>
      <c r="G16" s="232">
        <v>1</v>
      </c>
      <c r="H16" s="103">
        <v>4</v>
      </c>
      <c r="I16" s="103">
        <v>2</v>
      </c>
      <c r="J16" s="103">
        <v>1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100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150</v>
      </c>
      <c r="B17" s="5">
        <v>44</v>
      </c>
      <c r="C17" s="102">
        <v>18</v>
      </c>
      <c r="D17" s="234">
        <v>7</v>
      </c>
      <c r="E17" s="233">
        <v>11</v>
      </c>
      <c r="F17" s="103">
        <v>6</v>
      </c>
      <c r="G17" s="232">
        <v>1</v>
      </c>
      <c r="H17" s="103">
        <v>4</v>
      </c>
      <c r="I17" s="103">
        <v>2</v>
      </c>
      <c r="J17" s="103">
        <v>1</v>
      </c>
      <c r="K17" s="103">
        <v>1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102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151</v>
      </c>
      <c r="B18" s="5">
        <v>24</v>
      </c>
      <c r="C18" s="102">
        <v>5</v>
      </c>
      <c r="D18" s="103">
        <v>5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104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13" t="s">
        <v>149</v>
      </c>
      <c r="B19" s="5">
        <v>24</v>
      </c>
      <c r="C19" s="102">
        <v>3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3</v>
      </c>
      <c r="P19" s="103">
        <v>0</v>
      </c>
      <c r="Q19" s="103">
        <v>0</v>
      </c>
      <c r="R19" s="103">
        <v>0</v>
      </c>
      <c r="S19" s="91"/>
      <c r="T19" s="92" t="s">
        <v>92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47" t="s">
        <v>148</v>
      </c>
      <c r="B20" s="5">
        <v>31</v>
      </c>
      <c r="C20" s="102">
        <v>6</v>
      </c>
      <c r="D20" s="103">
        <v>0</v>
      </c>
      <c r="E20" s="103">
        <v>6</v>
      </c>
      <c r="F20" s="103">
        <v>0</v>
      </c>
      <c r="G20" s="103">
        <v>3</v>
      </c>
      <c r="H20" s="103">
        <v>3</v>
      </c>
      <c r="I20" s="103">
        <v>1</v>
      </c>
      <c r="J20" s="103">
        <v>1</v>
      </c>
      <c r="K20" s="103">
        <v>1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147</v>
      </c>
      <c r="B21" s="5">
        <v>44</v>
      </c>
      <c r="C21" s="102">
        <v>20</v>
      </c>
      <c r="D21" s="234">
        <v>8</v>
      </c>
      <c r="E21" s="233">
        <v>12</v>
      </c>
      <c r="F21" s="103">
        <v>6</v>
      </c>
      <c r="G21" s="232">
        <v>2</v>
      </c>
      <c r="H21" s="103">
        <v>4</v>
      </c>
      <c r="I21" s="103">
        <v>2</v>
      </c>
      <c r="J21" s="103">
        <v>1</v>
      </c>
      <c r="K21" s="103">
        <v>1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96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146</v>
      </c>
      <c r="B22" s="5">
        <v>45</v>
      </c>
      <c r="C22" s="102">
        <v>18</v>
      </c>
      <c r="D22" s="234">
        <v>7</v>
      </c>
      <c r="E22" s="233">
        <v>11</v>
      </c>
      <c r="F22" s="103">
        <v>6</v>
      </c>
      <c r="G22" s="232">
        <v>1</v>
      </c>
      <c r="H22" s="103">
        <v>4</v>
      </c>
      <c r="I22" s="103">
        <v>2</v>
      </c>
      <c r="J22" s="103">
        <v>1</v>
      </c>
      <c r="K22" s="103">
        <v>1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98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145</v>
      </c>
      <c r="B23" s="5">
        <v>37</v>
      </c>
      <c r="C23" s="102">
        <v>17</v>
      </c>
      <c r="D23" s="234">
        <v>6</v>
      </c>
      <c r="E23" s="233">
        <v>11</v>
      </c>
      <c r="F23" s="103">
        <v>6</v>
      </c>
      <c r="G23" s="232">
        <v>1</v>
      </c>
      <c r="H23" s="103">
        <v>4</v>
      </c>
      <c r="I23" s="103">
        <v>2</v>
      </c>
      <c r="J23" s="103">
        <v>1</v>
      </c>
      <c r="K23" s="103">
        <v>1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100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144</v>
      </c>
      <c r="B24" s="5">
        <v>43</v>
      </c>
      <c r="C24" s="102">
        <v>17</v>
      </c>
      <c r="D24" s="103">
        <v>7</v>
      </c>
      <c r="E24" s="103">
        <v>10</v>
      </c>
      <c r="F24" s="103">
        <v>5</v>
      </c>
      <c r="G24" s="103">
        <v>0</v>
      </c>
      <c r="H24" s="103">
        <v>5</v>
      </c>
      <c r="I24" s="103">
        <v>2</v>
      </c>
      <c r="J24" s="103">
        <v>1</v>
      </c>
      <c r="K24" s="103">
        <v>2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102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143</v>
      </c>
      <c r="B25" s="5">
        <v>20</v>
      </c>
      <c r="C25" s="102">
        <v>4</v>
      </c>
      <c r="D25" s="103">
        <v>4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104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13" t="s">
        <v>142</v>
      </c>
      <c r="B26" s="5">
        <v>19</v>
      </c>
      <c r="C26" s="102">
        <v>2</v>
      </c>
      <c r="D26" s="232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232">
        <v>0</v>
      </c>
      <c r="P26" s="103">
        <v>0</v>
      </c>
      <c r="Q26" s="103">
        <v>0</v>
      </c>
      <c r="R26" s="103">
        <v>0</v>
      </c>
      <c r="S26" s="91"/>
      <c r="T26" s="92" t="s">
        <v>92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47" t="s">
        <v>141</v>
      </c>
      <c r="B27" s="5">
        <v>28</v>
      </c>
      <c r="C27" s="102">
        <v>5</v>
      </c>
      <c r="D27" s="103">
        <v>0</v>
      </c>
      <c r="E27" s="103">
        <v>5</v>
      </c>
      <c r="F27" s="103">
        <v>0</v>
      </c>
      <c r="G27" s="103">
        <v>2</v>
      </c>
      <c r="H27" s="103">
        <v>3</v>
      </c>
      <c r="I27" s="103">
        <v>1</v>
      </c>
      <c r="J27" s="103">
        <v>1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94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140</v>
      </c>
      <c r="B28" s="5">
        <v>53</v>
      </c>
      <c r="C28" s="102">
        <v>27</v>
      </c>
      <c r="D28" s="234">
        <v>10</v>
      </c>
      <c r="E28" s="233">
        <v>17</v>
      </c>
      <c r="F28" s="103">
        <v>7</v>
      </c>
      <c r="G28" s="232">
        <v>4</v>
      </c>
      <c r="H28" s="103">
        <v>6</v>
      </c>
      <c r="I28" s="103">
        <v>2</v>
      </c>
      <c r="J28" s="103">
        <v>3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96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139</v>
      </c>
      <c r="B29" s="5">
        <v>53</v>
      </c>
      <c r="C29" s="102">
        <v>24</v>
      </c>
      <c r="D29" s="234">
        <v>9</v>
      </c>
      <c r="E29" s="233">
        <v>15</v>
      </c>
      <c r="F29" s="103">
        <v>7</v>
      </c>
      <c r="G29" s="232">
        <v>1</v>
      </c>
      <c r="H29" s="103">
        <v>7</v>
      </c>
      <c r="I29" s="103">
        <v>4</v>
      </c>
      <c r="J29" s="103">
        <v>2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98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138</v>
      </c>
      <c r="B30" s="5">
        <v>34</v>
      </c>
      <c r="C30" s="102">
        <v>16</v>
      </c>
      <c r="D30" s="232">
        <v>0</v>
      </c>
      <c r="E30" s="232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232">
        <v>1</v>
      </c>
      <c r="R30" s="232">
        <v>15</v>
      </c>
      <c r="S30" s="91"/>
      <c r="T30" s="92" t="s">
        <v>100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47" t="s">
        <v>137</v>
      </c>
      <c r="B31" s="5">
        <v>42</v>
      </c>
      <c r="C31" s="102">
        <v>15</v>
      </c>
      <c r="D31" s="232">
        <v>0</v>
      </c>
      <c r="E31" s="233">
        <v>15</v>
      </c>
      <c r="F31" s="103">
        <v>3</v>
      </c>
      <c r="G31" s="232">
        <v>8</v>
      </c>
      <c r="H31" s="103">
        <v>4</v>
      </c>
      <c r="I31" s="103">
        <v>2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102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136</v>
      </c>
      <c r="B32" s="5">
        <v>23</v>
      </c>
      <c r="C32" s="102">
        <v>5</v>
      </c>
      <c r="D32" s="103">
        <v>5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104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13" t="s">
        <v>135</v>
      </c>
      <c r="B33" s="5">
        <v>13</v>
      </c>
      <c r="C33" s="102">
        <v>2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2</v>
      </c>
      <c r="P33" s="103">
        <v>0</v>
      </c>
      <c r="Q33" s="103">
        <v>0</v>
      </c>
      <c r="R33" s="103">
        <v>0</v>
      </c>
      <c r="S33" s="91"/>
      <c r="T33" s="92" t="s">
        <v>92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129</v>
      </c>
      <c r="B34" s="5">
        <v>31</v>
      </c>
      <c r="C34" s="102">
        <v>10</v>
      </c>
      <c r="D34" s="232">
        <v>0</v>
      </c>
      <c r="E34" s="232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232">
        <v>3</v>
      </c>
      <c r="R34" s="232">
        <v>7</v>
      </c>
      <c r="S34" s="91"/>
      <c r="T34" s="92" t="s">
        <v>94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130</v>
      </c>
      <c r="B35" s="5">
        <v>41</v>
      </c>
      <c r="C35" s="102">
        <v>15</v>
      </c>
      <c r="D35" s="232">
        <v>0</v>
      </c>
      <c r="E35" s="232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232">
        <v>1</v>
      </c>
      <c r="R35" s="232">
        <v>14</v>
      </c>
      <c r="S35" s="91"/>
      <c r="T35" s="92" t="s">
        <v>96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13" t="s">
        <v>131</v>
      </c>
      <c r="B36" s="5">
        <v>43</v>
      </c>
      <c r="C36" s="102">
        <v>17</v>
      </c>
      <c r="D36" s="234">
        <v>7</v>
      </c>
      <c r="E36" s="233">
        <v>10</v>
      </c>
      <c r="F36" s="103">
        <v>5</v>
      </c>
      <c r="G36" s="232">
        <v>2</v>
      </c>
      <c r="H36" s="103">
        <v>3</v>
      </c>
      <c r="I36" s="103">
        <v>1</v>
      </c>
      <c r="J36" s="103">
        <v>1</v>
      </c>
      <c r="K36" s="103">
        <v>1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98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132</v>
      </c>
      <c r="B37" s="5">
        <v>37</v>
      </c>
      <c r="C37" s="102">
        <v>17</v>
      </c>
      <c r="D37" s="234">
        <v>5</v>
      </c>
      <c r="E37" s="233">
        <v>12</v>
      </c>
      <c r="F37" s="103">
        <v>6</v>
      </c>
      <c r="G37" s="232">
        <v>1</v>
      </c>
      <c r="H37" s="103">
        <v>5</v>
      </c>
      <c r="I37" s="103">
        <v>3</v>
      </c>
      <c r="J37" s="103">
        <v>1</v>
      </c>
      <c r="K37" s="103">
        <v>1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100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13" t="s">
        <v>133</v>
      </c>
      <c r="B38" s="5">
        <v>42</v>
      </c>
      <c r="C38" s="102">
        <v>16</v>
      </c>
      <c r="D38" s="103">
        <v>6</v>
      </c>
      <c r="E38" s="103">
        <v>10</v>
      </c>
      <c r="F38" s="103">
        <v>6</v>
      </c>
      <c r="G38" s="103">
        <v>0</v>
      </c>
      <c r="H38" s="103">
        <v>4</v>
      </c>
      <c r="I38" s="103">
        <v>2</v>
      </c>
      <c r="J38" s="103">
        <v>1</v>
      </c>
      <c r="K38" s="103">
        <v>1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102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134</v>
      </c>
      <c r="B39" s="5">
        <v>23</v>
      </c>
      <c r="C39" s="102">
        <v>3</v>
      </c>
      <c r="D39" s="234">
        <v>2</v>
      </c>
      <c r="E39" s="232">
        <v>1</v>
      </c>
      <c r="F39" s="103">
        <v>1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104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13"/>
      <c r="B40" s="5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91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/>
      <c r="B41" s="5"/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91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3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63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63"/>
      <c r="T46" s="92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2016-01-03T15:58:44Z</dcterms:modified>
  <cp:category/>
  <cp:version/>
  <cp:contentType/>
  <cp:contentStatus/>
</cp:coreProperties>
</file>