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64" windowWidth="15360" windowHeight="10236" tabRatio="861" firstSheet="4" activeTab="18"/>
  </bookViews>
  <sheets>
    <sheet name="Samenvatting jul-dec2003" sheetId="1" r:id="rId1"/>
    <sheet name="Samenvatting 2004" sheetId="2" r:id="rId2"/>
    <sheet name="Samenvatting 2005-2006" sheetId="3" r:id="rId3"/>
    <sheet name="Samenvatting 2007-2010" sheetId="4" r:id="rId4"/>
    <sheet name="Samenvatting2011" sheetId="5" r:id="rId5"/>
    <sheet name="Samenvatting2012" sheetId="6" r:id="rId6"/>
    <sheet name="Samenvatting2013" sheetId="7" r:id="rId7"/>
    <sheet name="jan" sheetId="8" r:id="rId8"/>
    <sheet name="feb" sheetId="9" r:id="rId9"/>
    <sheet name="maart" sheetId="10" r:id="rId10"/>
    <sheet name="Apr" sheetId="11" r:id="rId11"/>
    <sheet name="Mei" sheetId="12" r:id="rId12"/>
    <sheet name="Jun" sheetId="13" r:id="rId13"/>
    <sheet name="Jul" sheetId="14" r:id="rId14"/>
    <sheet name="Aug" sheetId="15" r:id="rId15"/>
    <sheet name="Sep" sheetId="16" r:id="rId16"/>
    <sheet name="Okt" sheetId="17" r:id="rId17"/>
    <sheet name="Nov" sheetId="18" r:id="rId18"/>
    <sheet name="Dec" sheetId="19" r:id="rId19"/>
  </sheets>
  <definedNames>
    <definedName name="aantaldagen">#REF!</definedName>
    <definedName name="Apr_25R">'Apr'!$E$8</definedName>
    <definedName name="april_02">'Apr'!$O$8</definedName>
    <definedName name="april_07L">'Apr'!$Q$8</definedName>
    <definedName name="april_07R">'Apr'!$P$8</definedName>
    <definedName name="april_20">'Apr'!$D$8</definedName>
    <definedName name="april_25L">'Apr'!$N$8</definedName>
    <definedName name="Aug_02">'Aug'!$O$8</definedName>
    <definedName name="Aug_07L">'Aug'!$Q$8</definedName>
    <definedName name="Aug_07R">'Aug'!$P$8</definedName>
    <definedName name="Aug_20">'Aug'!$D$8</definedName>
    <definedName name="Aug_25L">'Aug'!$N$8</definedName>
    <definedName name="Aug_25R">'Aug'!$E$8</definedName>
    <definedName name="bewegingen_april">'Apr'!$B$8</definedName>
    <definedName name="Bewegingen_Aug">'Aug'!$B$8</definedName>
    <definedName name="bewegingen_Dec">'Dec'!$B$8</definedName>
    <definedName name="bewegingen_juli">'Jul'!$B$8</definedName>
    <definedName name="bewegingen_juni">'Jun'!$B$8</definedName>
    <definedName name="bewegingen_maart">'maart'!$B$8</definedName>
    <definedName name="bewegingen_mei">'Mei'!$B$8</definedName>
    <definedName name="bewegingen_nov">'Nov'!$B$8</definedName>
    <definedName name="bewegingen_oct">'Okt'!$B$8</definedName>
    <definedName name="Bewegingen_sep">'Sep'!$B$8</definedName>
    <definedName name="CIV_april">'Apr'!$F$8</definedName>
    <definedName name="CIV_Aug">'Aug'!$F$8</definedName>
    <definedName name="CIV_Dec">'Dec'!$F$8</definedName>
    <definedName name="CIV_juli">'Jul'!$F$8</definedName>
    <definedName name="CIV_juni">'Jun'!$F$8</definedName>
    <definedName name="CIV_maart">'maart'!$F$8</definedName>
    <definedName name="CIV_mei">'Mei'!$F$8</definedName>
    <definedName name="CIV_nov">'Nov'!$F$8</definedName>
    <definedName name="CIV_oct">'Okt'!$F$8</definedName>
    <definedName name="CIV_Sep">'Sep'!$F$8</definedName>
    <definedName name="CIVH_Apr">'Apr'!$K$8</definedName>
    <definedName name="CIVH_Aug">'Aug'!$K$8</definedName>
    <definedName name="CIVH_Dec">'Dec'!$K$8</definedName>
    <definedName name="CIVH_feb">'feb'!$K$8</definedName>
    <definedName name="CIVH_jan">'jan'!$K$8</definedName>
    <definedName name="CIVH_Jul">'Jul'!$K$8</definedName>
    <definedName name="CIVH_Jun">'Jun'!$K$8</definedName>
    <definedName name="CIVH_Juni">'Jun'!$K$8</definedName>
    <definedName name="CIVH_maart">'maart'!$K$8</definedName>
    <definedName name="CIVH_Mei">'Mei'!$K$8</definedName>
    <definedName name="CIVH_Nov">'Nov'!$K$8</definedName>
    <definedName name="CIVH_Okt">'Okt'!$K$8</definedName>
    <definedName name="CIVH_Sep">'Sep'!$K$8</definedName>
    <definedName name="count">'Dec'!$C$9</definedName>
    <definedName name="count_april">'Apr'!$C$9</definedName>
    <definedName name="count_aug">'Aug'!$C$9</definedName>
    <definedName name="count_Dec">'Dec'!$C$9</definedName>
    <definedName name="count_febrauri">'feb'!$C$9</definedName>
    <definedName name="count_februari">'feb'!$C$9</definedName>
    <definedName name="count_januari">'jan'!$C$9</definedName>
    <definedName name="count_jul">'Jul'!$C$9</definedName>
    <definedName name="count_juni">'Jun'!$C$9</definedName>
    <definedName name="count_maart">'maart'!$C$9</definedName>
    <definedName name="count_mei">'Mei'!$C$9</definedName>
    <definedName name="count_Nov">'Nov'!$C$9</definedName>
    <definedName name="count_oct">'Okt'!$C$9</definedName>
    <definedName name="count_sep">'Sep'!$C$9</definedName>
    <definedName name="Dec_02">'Dec'!$O$8</definedName>
    <definedName name="Dec_07L">'Dec'!$Q$8:$Q$9</definedName>
    <definedName name="Dec_07R">'Dec'!$P$8</definedName>
    <definedName name="Dec_20">'Dec'!$D$8</definedName>
    <definedName name="Dec_25L">'Dec'!$N$8</definedName>
    <definedName name="Dec_25R">'Dec'!$E$8</definedName>
    <definedName name="DEN_april">'Apr'!$I$8</definedName>
    <definedName name="DEN_Aug">'Aug'!$I$8</definedName>
    <definedName name="DEN_Dec">'Dec'!$I$8</definedName>
    <definedName name="DEN_juli">'Jul'!$I$8</definedName>
    <definedName name="den_juni">'Jun'!$I$8</definedName>
    <definedName name="DEN_maart">'maart'!$I$8</definedName>
    <definedName name="DEN_mei">'Mei'!$I$8</definedName>
    <definedName name="DEN_nov">'Nov'!$I$8</definedName>
    <definedName name="DEN_oct">'Okt'!$I$8</definedName>
    <definedName name="DEN_Sep">'Sep'!$I$8</definedName>
    <definedName name="feb_25R">'feb'!$E$8</definedName>
    <definedName name="HEAug">'Aug'!$J$8</definedName>
    <definedName name="HEL_april">'Apr'!$J$8</definedName>
    <definedName name="HEL_Dec">'Dec'!$J$8</definedName>
    <definedName name="HEL_juli">'Jul'!$J$8</definedName>
    <definedName name="hel_juni">'Jun'!$J$8</definedName>
    <definedName name="HEL_maart">'maart'!$J$8</definedName>
    <definedName name="Hel_mei">'Mei'!$J$8</definedName>
    <definedName name="HEL_nov">'Nov'!$J$8</definedName>
    <definedName name="HEL_oct">'Okt'!$J$8</definedName>
    <definedName name="HEL_Sep">'Sep'!$J$8</definedName>
    <definedName name="HUL_april">'Apr'!$L$8</definedName>
    <definedName name="HUL_Aug">'Aug'!$L$8</definedName>
    <definedName name="HUL_Dec">'Dec'!$L$8</definedName>
    <definedName name="HUL_juli">'Jul'!$L$8</definedName>
    <definedName name="hul_juni">'Jun'!$L$8</definedName>
    <definedName name="HUL_maart">'maart'!$L$8</definedName>
    <definedName name="HUL_mei">'Mei'!$L$8</definedName>
    <definedName name="HUL_nov">'Nov'!$L$8</definedName>
    <definedName name="HUL_oct">'Okt'!$L$8</definedName>
    <definedName name="HUL_Sep">'Sep'!$L$8</definedName>
    <definedName name="jan2006">'jan'!$A$12</definedName>
    <definedName name="Jul_25R">'Jul'!$E$8</definedName>
    <definedName name="juli_02">'Jul'!$O$8</definedName>
    <definedName name="juli_07L">'Jul'!$Q$8</definedName>
    <definedName name="juli_07R">'Jul'!$P$8</definedName>
    <definedName name="juli_20">'Jul'!$D$8</definedName>
    <definedName name="juli_25L">'Jul'!$N$8</definedName>
    <definedName name="Jun_25R">'Jun'!$E$8</definedName>
    <definedName name="juni_02">'Jun'!$O$8</definedName>
    <definedName name="juni_07L">'Jun'!$Q$8</definedName>
    <definedName name="juni_07R">'Jun'!$P$8</definedName>
    <definedName name="juni_20">'Jun'!$D$8</definedName>
    <definedName name="juni_25L">'Jun'!$N$8</definedName>
    <definedName name="klo">'Mei'!$B$8</definedName>
    <definedName name="maart_02">'maart'!$O$8</definedName>
    <definedName name="maart_07L">'maart'!$Q$8</definedName>
    <definedName name="maart_07R">'maart'!$P$8</definedName>
    <definedName name="maart_20">'maart'!$D$8</definedName>
    <definedName name="maart_25L">'maart'!$N$8</definedName>
    <definedName name="maart_25R">'maart'!$E$8</definedName>
    <definedName name="Mei_02">'Mei'!$O$8</definedName>
    <definedName name="mei_07L">'Mei'!$Q$8</definedName>
    <definedName name="mei_07R">'Mei'!$P$8</definedName>
    <definedName name="mei_20">'Mei'!$D$8</definedName>
    <definedName name="mei_25L">'Mei'!$N$8</definedName>
    <definedName name="Mei_25R">'Mei'!$E$8</definedName>
    <definedName name="Meise">'jan'!$G$8</definedName>
    <definedName name="NIK_april">'Apr'!$H$8</definedName>
    <definedName name="NIK_Aug">'Aug'!$H$8</definedName>
    <definedName name="NIK_Dec">'Dec'!$H$8</definedName>
    <definedName name="NIK_juli">'Jul'!$H$8</definedName>
    <definedName name="NIK_juni">'Jun'!$H$8</definedName>
    <definedName name="NIK_maart">'maart'!$H$8</definedName>
    <definedName name="NIK_mei">'Mei'!$H$8</definedName>
    <definedName name="NIK_nov">'Nov'!$H$8</definedName>
    <definedName name="NIK_oct">'Okt'!$H$8</definedName>
    <definedName name="NIK_Sep">'Sep'!$H$8</definedName>
    <definedName name="Nov_02">'Nov'!$O$8</definedName>
    <definedName name="Nov_07L">'Nov'!$Q$8</definedName>
    <definedName name="Nov_07R">'Nov'!$P$8</definedName>
    <definedName name="nov_20">'Nov'!$D$8</definedName>
    <definedName name="Nov_25L">'Nov'!$N$8</definedName>
    <definedName name="Nov_25R">'Nov'!$E$8</definedName>
    <definedName name="oct_02">'Okt'!$O$8</definedName>
    <definedName name="oct_07L">'Okt'!$Q$8</definedName>
    <definedName name="oct_07R">'Okt'!$P$8</definedName>
    <definedName name="oct_20">'Okt'!$D$8</definedName>
    <definedName name="OCt_25L">'Okt'!$N$8</definedName>
    <definedName name="okt_25R">'Okt'!$E$8</definedName>
    <definedName name="other_april">'Apr'!$M$8</definedName>
    <definedName name="other_Aug">'Aug'!$M$8</definedName>
    <definedName name="Other_Dec">'Dec'!$M$8</definedName>
    <definedName name="other_juli">'Jul'!$M$8</definedName>
    <definedName name="other_juni">'Jun'!$M$8</definedName>
    <definedName name="other_maart">'maart'!$M$8</definedName>
    <definedName name="other_mei">'Mei'!$M$8</definedName>
    <definedName name="Other_nov">'Nov'!$M$8</definedName>
    <definedName name="Other_oct">'Okt'!$M$8</definedName>
    <definedName name="other_Sep">'Sep'!$M$8</definedName>
    <definedName name="Sep_02">'Sep'!$O$8</definedName>
    <definedName name="Sep_07L">'Sep'!$Q$8</definedName>
    <definedName name="Sep_07R">'Sep'!$P$8</definedName>
    <definedName name="Sep_20">'Sep'!$D$8</definedName>
    <definedName name="Sep_25L">'Sep'!$N$8</definedName>
    <definedName name="Sep_25R">'Sep'!$E$8</definedName>
    <definedName name="Totaal">'Aug'!$B$8</definedName>
    <definedName name="Totaal_02_februari">'feb'!$O$8</definedName>
    <definedName name="Totaal_02_januari">'jan'!$O$8</definedName>
    <definedName name="Totaal_07L_februari">'feb'!$Q$8</definedName>
    <definedName name="Totaal_07L_januari">'jan'!$Q$8</definedName>
    <definedName name="Totaal_07R_februari">'feb'!$P$8</definedName>
    <definedName name="Totaal_07R_januari">'jan'!$P$8</definedName>
    <definedName name="Totaal_20_februari">'feb'!$D$8</definedName>
    <definedName name="Totaal_20_januari">'jan'!$D$8</definedName>
    <definedName name="Totaal_25L_februari">'feb'!$N$8</definedName>
    <definedName name="Totaal_25L_januari">'jan'!$N$8</definedName>
    <definedName name="Totaal_25R_januari">'jan'!$E$8</definedName>
    <definedName name="Totaal_bewegingen_februari">'feb'!$B$8</definedName>
    <definedName name="Totaal_bewegingen_januari">'jan'!$B$8</definedName>
    <definedName name="Totaal_CIV_februari">'feb'!$F$8</definedName>
    <definedName name="Totaal_CIV_januari">'jan'!$F$8</definedName>
    <definedName name="Totaal_DEN_februari">'feb'!$I$8</definedName>
    <definedName name="Totaal_DEN_januari">'jan'!$I$8</definedName>
    <definedName name="Totaal_HEL_februari">'feb'!$J$8</definedName>
    <definedName name="Totaal_HEL_januari">'jan'!$J$8</definedName>
    <definedName name="Totaal_HUL_februari">'feb'!$L$8</definedName>
    <definedName name="Totaal_HUL_januari">'jan'!$L$8</definedName>
    <definedName name="Totaal_Meise">'jan'!$G$8</definedName>
    <definedName name="Totaal_Meise_Apr">'Apr'!$G$8</definedName>
    <definedName name="Totaal_Meise_Aug">'Aug'!$G$8</definedName>
    <definedName name="Totaal_Meise_Dec">'Dec'!$G$8</definedName>
    <definedName name="Totaal_Meise_feb">'feb'!$G$8</definedName>
    <definedName name="Totaal_Meise_jan">'jan'!$G$8</definedName>
    <definedName name="Totaal_Meise_Jul">'Jul'!$G$8</definedName>
    <definedName name="Totaal_Meise_Jun">'Jun'!$G$8</definedName>
    <definedName name="Totaal_Meise_maart">'maart'!$G$8</definedName>
    <definedName name="Totaal_Meise_Mei">'Mei'!$G$8</definedName>
    <definedName name="Totaal_Meise_Nov">'Nov'!$G$8</definedName>
    <definedName name="Totaal_Meise_Okt">'Okt'!$G$8</definedName>
    <definedName name="Totaal_Meise_Sep">'Sep'!$G$8</definedName>
    <definedName name="Totaal_NIK_februari">'feb'!$H$8</definedName>
    <definedName name="Totaal_NIK_januari">'jan'!$H$8</definedName>
    <definedName name="Totaal_other_februari">'feb'!$M$8</definedName>
    <definedName name="Totaal_other_januari">'jan'!$M$8</definedName>
    <definedName name="Totaal_vertrekken_februari">'feb'!$C$8</definedName>
    <definedName name="Totaal_vertrekken_januari">'jan'!$C$8</definedName>
    <definedName name="vertrekken_april">'Apr'!$C$8</definedName>
    <definedName name="Vertrekken_Aug">'Aug'!$C$8</definedName>
    <definedName name="Vertrekken_Dec">'Dec'!$C$8</definedName>
    <definedName name="Vertrekken_juli">'Jul'!$C$8</definedName>
    <definedName name="Vertrekken_juni">'Jun'!$C$8</definedName>
    <definedName name="vertrekken_maart">'maart'!$C$8</definedName>
    <definedName name="Vertrekken_mei">'Mei'!$C$8</definedName>
    <definedName name="Vertrekken_nov">'Nov'!$C$8</definedName>
    <definedName name="Vertrekken_oct">'Okt'!$C$8</definedName>
    <definedName name="Vertrekken_sep">'Sep'!$C$8</definedName>
    <definedName name="vetrekken_maart">'maart'!$C$8</definedName>
    <definedName name="x">'maart'!$B$8</definedName>
  </definedNames>
  <calcPr fullCalcOnLoad="1"/>
</workbook>
</file>

<file path=xl/sharedStrings.xml><?xml version="1.0" encoding="utf-8"?>
<sst xmlns="http://schemas.openxmlformats.org/spreadsheetml/2006/main" count="1444" uniqueCount="460">
  <si>
    <t>Totaal</t>
  </si>
  <si>
    <t>Vertrekken</t>
  </si>
  <si>
    <t>Oostrand</t>
  </si>
  <si>
    <t>Percentage</t>
  </si>
  <si>
    <t>Gemiddelde</t>
  </si>
  <si>
    <t>Noordrand</t>
  </si>
  <si>
    <t>Brussel</t>
  </si>
  <si>
    <t>baan 20</t>
  </si>
  <si>
    <t>baan 25R</t>
  </si>
  <si>
    <t>Totaal tot Meise</t>
  </si>
  <si>
    <t>Bewegingen</t>
  </si>
  <si>
    <t>Noord (NIK)</t>
  </si>
  <si>
    <t>Noord-West (COA)</t>
  </si>
  <si>
    <t>Zuid-west (CIV-L)</t>
  </si>
  <si>
    <t>Zuid-west (CIV-H)</t>
  </si>
  <si>
    <t>Zuid (HUL-H)</t>
  </si>
  <si>
    <t>Andere</t>
  </si>
  <si>
    <t>Totaal Diegem,</t>
  </si>
  <si>
    <t>Haren, Neder</t>
  </si>
  <si>
    <t>22-23/07/2003</t>
  </si>
  <si>
    <t>Zuiden (HUL)</t>
  </si>
  <si>
    <t>Baan 20</t>
  </si>
  <si>
    <t>Baan 02</t>
  </si>
  <si>
    <t>Baan 25R</t>
  </si>
  <si>
    <t>Baan 07L</t>
  </si>
  <si>
    <t>Baan 07R</t>
  </si>
  <si>
    <t>Baan 25L</t>
  </si>
  <si>
    <t>Periode</t>
  </si>
  <si>
    <t>Totaal week</t>
  </si>
  <si>
    <t>%</t>
  </si>
  <si>
    <t>Gem. week</t>
  </si>
  <si>
    <t>% week</t>
  </si>
  <si>
    <t>30-31/12/2003</t>
  </si>
  <si>
    <t>Nachtvluchten Brussel Nationaal 2003</t>
  </si>
  <si>
    <t>Nachtvluchten Brussel Nationaal 2004</t>
  </si>
  <si>
    <t>Klik onderaan op de tabs voor cijfers van de verschillende maanden en voor andere overzichten.</t>
  </si>
  <si>
    <t>Noord-West (DEN)</t>
  </si>
  <si>
    <t>Noord-West (HEL)</t>
  </si>
  <si>
    <t>Zuid-Oost (HUL)</t>
  </si>
  <si>
    <t>Zuid-west - Zuid (CIV-L)</t>
  </si>
  <si>
    <t>Zuid-Oost (HUL-L)</t>
  </si>
  <si>
    <t>Zuid-Oost (HUL-H)</t>
  </si>
  <si>
    <t>Zuid-   Zuid-west (CIV-L)</t>
  </si>
  <si>
    <t>Zone 1</t>
  </si>
  <si>
    <t>Zone 6</t>
  </si>
  <si>
    <t>Zone 4</t>
  </si>
  <si>
    <t>Zone 5</t>
  </si>
  <si>
    <t>Zone 3</t>
  </si>
  <si>
    <t>Zone 2</t>
  </si>
  <si>
    <t>Totaal Diegem</t>
  </si>
  <si>
    <t>Haren Neder</t>
  </si>
  <si>
    <t>30-31/12/2004</t>
  </si>
  <si>
    <t>Nachtvluchten Brussel Nationaal 2006</t>
  </si>
  <si>
    <t>Nachtvluchten Brussel Nationaal 2007</t>
  </si>
  <si>
    <t>30-31/12/2006</t>
  </si>
  <si>
    <t>Volledige afwijking van het prefernentiel baangebruik</t>
  </si>
  <si>
    <t>Baan</t>
  </si>
  <si>
    <t>07R</t>
  </si>
  <si>
    <t>07L</t>
  </si>
  <si>
    <t>Per baan</t>
  </si>
  <si>
    <t>Gedeeltelijke afwijking met meer vluchten dan voorzien</t>
  </si>
  <si>
    <t xml:space="preserve">Gedeeltelijke afwijking met minder vluchten dan voorzien </t>
  </si>
  <si>
    <t>Ronde Brussel Zuid-West (CIV-H)</t>
  </si>
  <si>
    <t>Voor het jaar 2007 is de voorziene limiet in de milieuvergunning voor de nachtvluchten overschreden</t>
  </si>
  <si>
    <t>Geliik aan concentratienachten</t>
  </si>
  <si>
    <t>Datum rood</t>
  </si>
  <si>
    <t>Nachtvluchten Brussel Nationaal 2008</t>
  </si>
  <si>
    <t>Nachtvluchten Brussel Nationaal 2009</t>
  </si>
  <si>
    <t>Nachtvluchten Brussel Nationaal 2010</t>
  </si>
  <si>
    <t>Nachtvluchten Brussel Nationaal 2005</t>
  </si>
  <si>
    <t>Nachtvluchten Brussel Nationaal 2011</t>
  </si>
  <si>
    <t>Datum Rood</t>
  </si>
  <si>
    <t>Nachtvluchten Brussel Nationaal 2012</t>
  </si>
  <si>
    <t>Nachtvluchten Brussel Nationaal September 2012</t>
  </si>
  <si>
    <t>Nachtvluchten Brussel Nationaal 2013</t>
  </si>
  <si>
    <t>Nachtvluchten Brussel Nationaal januari 2013</t>
  </si>
  <si>
    <t>Nachtvluchten Brussel Nationaal februari 2013</t>
  </si>
  <si>
    <t>Nachtvluchten Brussel Nationaal maart 2013</t>
  </si>
  <si>
    <t>Nachtvluchten Brussel Nationaal April 2013</t>
  </si>
  <si>
    <t>Nachtvluchten Brussel Nationaal Mei 2013</t>
  </si>
  <si>
    <t>Nachtvluchten Brussel Nationaal Juni 2013</t>
  </si>
  <si>
    <t>Nachtvluchten Brussel Nationaal Juli 2013</t>
  </si>
  <si>
    <t>Nachtvluchten Brussel Nationaal Augustus 2013</t>
  </si>
  <si>
    <t>Nachtvluchten Brussel Nationaal Oktober 2013</t>
  </si>
  <si>
    <t>Nachtvluchten Brussel Nationaal november 2013</t>
  </si>
  <si>
    <t>Nachtvluchten Brussel Nationaal december 2013</t>
  </si>
  <si>
    <t>31/01-01/02/2013</t>
  </si>
  <si>
    <t>D-V</t>
  </si>
  <si>
    <t>30-31/01/2013</t>
  </si>
  <si>
    <t>W-D</t>
  </si>
  <si>
    <t>29-30/01/2013</t>
  </si>
  <si>
    <t>D-W</t>
  </si>
  <si>
    <t>28-29/01/2013</t>
  </si>
  <si>
    <t>M-D</t>
  </si>
  <si>
    <t>27-28/01/2013</t>
  </si>
  <si>
    <t>Z-M</t>
  </si>
  <si>
    <t>26-27/01/2013</t>
  </si>
  <si>
    <t>Z-Z</t>
  </si>
  <si>
    <t>25-26/01/2013</t>
  </si>
  <si>
    <t>V-Z</t>
  </si>
  <si>
    <t>24-25/01/2013</t>
  </si>
  <si>
    <t>23-24/01/2013</t>
  </si>
  <si>
    <t>22-23/01/2013</t>
  </si>
  <si>
    <t>21-22/01/2013</t>
  </si>
  <si>
    <t>20-21/01/2013</t>
  </si>
  <si>
    <t>19-20/01/2013</t>
  </si>
  <si>
    <t>18-19/01/2013</t>
  </si>
  <si>
    <t>17-18/01/2013</t>
  </si>
  <si>
    <t>16-17/01/2013</t>
  </si>
  <si>
    <t>15-16/01/2013</t>
  </si>
  <si>
    <t>14-15/01/2013</t>
  </si>
  <si>
    <t>13-14/01/2013</t>
  </si>
  <si>
    <t>12-13/01/2013</t>
  </si>
  <si>
    <t>11-12/01/2013</t>
  </si>
  <si>
    <t>10-11/01/2013</t>
  </si>
  <si>
    <t>09-10/01/2013</t>
  </si>
  <si>
    <t>08-09/01/2013</t>
  </si>
  <si>
    <t>07-08/01/2013</t>
  </si>
  <si>
    <t>06-07/01/2013</t>
  </si>
  <si>
    <t>05-06/01/2012</t>
  </si>
  <si>
    <t>04-05/01/2013</t>
  </si>
  <si>
    <t>03-04/01/2013</t>
  </si>
  <si>
    <t>02-03/01/2013</t>
  </si>
  <si>
    <t>01-02/01-2013</t>
  </si>
  <si>
    <t>08-09/02/2013</t>
  </si>
  <si>
    <t>07-08/02/2013</t>
  </si>
  <si>
    <t>06-07/02/2013</t>
  </si>
  <si>
    <t>05-06/02/2013</t>
  </si>
  <si>
    <t>04-05/02/2013</t>
  </si>
  <si>
    <t>03-04/02/2013</t>
  </si>
  <si>
    <t>02-03/02/2013</t>
  </si>
  <si>
    <t>01-02/02/2013</t>
  </si>
  <si>
    <t>09-10/02/2013</t>
  </si>
  <si>
    <t>10-11/02/2013</t>
  </si>
  <si>
    <t>11-12/02/2013</t>
  </si>
  <si>
    <t>12-13/02/2013</t>
  </si>
  <si>
    <t>13-14/02/2013</t>
  </si>
  <si>
    <t>14-15/02/2013</t>
  </si>
  <si>
    <t>15-16/02/2013</t>
  </si>
  <si>
    <t>16-17/03/2013</t>
  </si>
  <si>
    <t>17-18/02/2013</t>
  </si>
  <si>
    <t>18-19/03/2013</t>
  </si>
  <si>
    <t>19-20/02/2013</t>
  </si>
  <si>
    <t>20-21/02/2013</t>
  </si>
  <si>
    <t>21-22/02/2013</t>
  </si>
  <si>
    <t>22-23/02/2013</t>
  </si>
  <si>
    <t>23-24/02/2012</t>
  </si>
  <si>
    <t>24-25/02/2013</t>
  </si>
  <si>
    <t>25-26/02/2013</t>
  </si>
  <si>
    <t>26-27/02/2013</t>
  </si>
  <si>
    <t>27-28/02/2013</t>
  </si>
  <si>
    <t>28/02-01/03/2013</t>
  </si>
  <si>
    <t>08-09/03/2013</t>
  </si>
  <si>
    <t>07-08/03/2013</t>
  </si>
  <si>
    <t>06-07/03/2013</t>
  </si>
  <si>
    <t>05-06/03/2013</t>
  </si>
  <si>
    <t>04-05/03/2013</t>
  </si>
  <si>
    <t>03-04/03/2013</t>
  </si>
  <si>
    <t>02-03/03/2013</t>
  </si>
  <si>
    <t>01-02/03/2013</t>
  </si>
  <si>
    <t>09-10/03/2013</t>
  </si>
  <si>
    <t>10-11/03/2013</t>
  </si>
  <si>
    <t>11-12/03/2013</t>
  </si>
  <si>
    <t>12-13/03/2013</t>
  </si>
  <si>
    <t>13-14/03/2013</t>
  </si>
  <si>
    <t>14-15/03/2013</t>
  </si>
  <si>
    <t>15-16/03/2013</t>
  </si>
  <si>
    <t>17-18/03/2013</t>
  </si>
  <si>
    <t>19-20/03/2013</t>
  </si>
  <si>
    <t>20-21/03/2013</t>
  </si>
  <si>
    <t>22-23/03/2013</t>
  </si>
  <si>
    <t>21-22/03/2013</t>
  </si>
  <si>
    <t>23-24/03/2013</t>
  </si>
  <si>
    <t>24-25/03/2013</t>
  </si>
  <si>
    <t>25-26/03/2013</t>
  </si>
  <si>
    <t>26-27/03/2013</t>
  </si>
  <si>
    <t>27-28/03/2013</t>
  </si>
  <si>
    <t>28-29/03/2013</t>
  </si>
  <si>
    <t>29-30/02/2013</t>
  </si>
  <si>
    <t>30-31/03/2013</t>
  </si>
  <si>
    <t>31/03-01/04/2013</t>
  </si>
  <si>
    <t>05-06/04/2013</t>
  </si>
  <si>
    <t>04-05/04/2013</t>
  </si>
  <si>
    <t>03-04/04/2013</t>
  </si>
  <si>
    <t>02-03/04/2013</t>
  </si>
  <si>
    <t>01-02/04/2013</t>
  </si>
  <si>
    <t>06-07/04/2013</t>
  </si>
  <si>
    <t>07-08/04/2013</t>
  </si>
  <si>
    <t>08-09/04/2013</t>
  </si>
  <si>
    <t>09-10/04/2013</t>
  </si>
  <si>
    <t>10-11/04/2013</t>
  </si>
  <si>
    <t>11-12/04/2013</t>
  </si>
  <si>
    <t>12-13/04/2013</t>
  </si>
  <si>
    <t>13-14/04/2013</t>
  </si>
  <si>
    <t>14-15/04/2013</t>
  </si>
  <si>
    <t>15-16/04/2013</t>
  </si>
  <si>
    <t>16-17/04/2013</t>
  </si>
  <si>
    <t>17-18/04/2013</t>
  </si>
  <si>
    <t>18-19/04/2013</t>
  </si>
  <si>
    <t>19-20/04/2013</t>
  </si>
  <si>
    <t>20-21/04/2013</t>
  </si>
  <si>
    <t>21-22/04/2013</t>
  </si>
  <si>
    <t>22-23/04/2013</t>
  </si>
  <si>
    <t>23-24/04/2013</t>
  </si>
  <si>
    <t>24-25/04/2013</t>
  </si>
  <si>
    <t>25-26/04/2013</t>
  </si>
  <si>
    <t>26-27/04/2013</t>
  </si>
  <si>
    <t>27-28/04/2013</t>
  </si>
  <si>
    <t>28-29/04/2013</t>
  </si>
  <si>
    <t>29-30/04/2013</t>
  </si>
  <si>
    <t>30/04-01/05/2013</t>
  </si>
  <si>
    <t>10-11/05/2013</t>
  </si>
  <si>
    <t>09-10/05/2013</t>
  </si>
  <si>
    <t>08-09/05/2013</t>
  </si>
  <si>
    <t>07-08/05/2013</t>
  </si>
  <si>
    <t>06-07/05/2013</t>
  </si>
  <si>
    <t>05-06/05/2013</t>
  </si>
  <si>
    <t>04-05/05/2013</t>
  </si>
  <si>
    <t>03-04/05/2013</t>
  </si>
  <si>
    <t>02-03/05/2013</t>
  </si>
  <si>
    <t>01-02/05/2013</t>
  </si>
  <si>
    <t>11-12/05/2013</t>
  </si>
  <si>
    <t>12-13/05/2013</t>
  </si>
  <si>
    <t>13-14/05/2013</t>
  </si>
  <si>
    <t>14-15/05/2013</t>
  </si>
  <si>
    <t>15-16/05/2013</t>
  </si>
  <si>
    <t>16-17/05/2013</t>
  </si>
  <si>
    <t>17-18/05/2013</t>
  </si>
  <si>
    <t>aan concentratienachten</t>
  </si>
  <si>
    <t xml:space="preserve">Geliik </t>
  </si>
  <si>
    <t>18-19/05/2013</t>
  </si>
  <si>
    <t>21-22/05/2013</t>
  </si>
  <si>
    <t>19-20/05/2013</t>
  </si>
  <si>
    <t>20-21/05/2013</t>
  </si>
  <si>
    <t>22-23/05/2013</t>
  </si>
  <si>
    <t>23-24/05/2013</t>
  </si>
  <si>
    <t>24-25/05/2013</t>
  </si>
  <si>
    <t>25-26/05/2013</t>
  </si>
  <si>
    <t>26-27/05/2013</t>
  </si>
  <si>
    <t>27-28/05/2013</t>
  </si>
  <si>
    <t>28-29/05/2013</t>
  </si>
  <si>
    <t>29-30/05/2013</t>
  </si>
  <si>
    <t>30-31/05/2013</t>
  </si>
  <si>
    <t>31/05-01/06/2013</t>
  </si>
  <si>
    <t>07-08/06/2013</t>
  </si>
  <si>
    <t>06-07/06/2013</t>
  </si>
  <si>
    <t>05-06/06/2013</t>
  </si>
  <si>
    <t>04-05/06/2013</t>
  </si>
  <si>
    <t>03-04/06/2013</t>
  </si>
  <si>
    <t>02-03/06/2013</t>
  </si>
  <si>
    <t>01-02/09/2013</t>
  </si>
  <si>
    <t>08-09/06/2013</t>
  </si>
  <si>
    <t>09-10/06/2013</t>
  </si>
  <si>
    <t>10-11/06/2013</t>
  </si>
  <si>
    <t>11-12/06/2013</t>
  </si>
  <si>
    <t>12-13/06/2013</t>
  </si>
  <si>
    <t>13-14/06/2013</t>
  </si>
  <si>
    <t>14-15/06/2013</t>
  </si>
  <si>
    <t>15-16/06/2013</t>
  </si>
  <si>
    <t>16-17/06/2013</t>
  </si>
  <si>
    <t>17-18/06/2013</t>
  </si>
  <si>
    <t>18-19/06/2013</t>
  </si>
  <si>
    <t>19-20/06/2013</t>
  </si>
  <si>
    <t>20-21/06/2013</t>
  </si>
  <si>
    <t>21-22/06/2013</t>
  </si>
  <si>
    <t>22-23/06/2013</t>
  </si>
  <si>
    <t>23-24/06/2013</t>
  </si>
  <si>
    <t>24-25/06/2013</t>
  </si>
  <si>
    <t>25-26/06/2013</t>
  </si>
  <si>
    <t>26-27/06/2013</t>
  </si>
  <si>
    <t>27-28/06/2013</t>
  </si>
  <si>
    <t>28-29/06/2013</t>
  </si>
  <si>
    <t>29-30/06/2013</t>
  </si>
  <si>
    <t>30/06-01/07/2013</t>
  </si>
  <si>
    <t>05-06/07/2013</t>
  </si>
  <si>
    <t>04-05/07/2013</t>
  </si>
  <si>
    <t>03-04/07-2013</t>
  </si>
  <si>
    <t>02-03/07/2013</t>
  </si>
  <si>
    <t>01-02/07/2013</t>
  </si>
  <si>
    <t>06-07/07/2013</t>
  </si>
  <si>
    <t>07-08/07/2013</t>
  </si>
  <si>
    <t>08-09/07/2013</t>
  </si>
  <si>
    <t>09-10/07/2013</t>
  </si>
  <si>
    <t>10-11/07/2013</t>
  </si>
  <si>
    <t>11-12/07/2013</t>
  </si>
  <si>
    <t>12-13/07/2013</t>
  </si>
  <si>
    <t>13-14/07/2013</t>
  </si>
  <si>
    <t>14-15/07/2013</t>
  </si>
  <si>
    <t>15-16/07/2013</t>
  </si>
  <si>
    <t>16-17/07/2013</t>
  </si>
  <si>
    <t>17-18/07/2013</t>
  </si>
  <si>
    <t>18-19/07/2013</t>
  </si>
  <si>
    <t>19-20/07/2013</t>
  </si>
  <si>
    <t>20-21/07/2013</t>
  </si>
  <si>
    <t>21-22/07/2013</t>
  </si>
  <si>
    <t>22-23/07/2013</t>
  </si>
  <si>
    <t>23-24/07/2013</t>
  </si>
  <si>
    <t>24-25/07/2013</t>
  </si>
  <si>
    <t>25-26/07/2013</t>
  </si>
  <si>
    <t>26-27/07/2013</t>
  </si>
  <si>
    <t>27-28/07/2013</t>
  </si>
  <si>
    <t>28-29/07/2013</t>
  </si>
  <si>
    <t>29-30/07/2013</t>
  </si>
  <si>
    <t>30-31/07/2013</t>
  </si>
  <si>
    <t>31/07-01/08/2013</t>
  </si>
  <si>
    <t>09-10/08/2013</t>
  </si>
  <si>
    <t>08-09/08/2013</t>
  </si>
  <si>
    <t>07-08/08/2013</t>
  </si>
  <si>
    <t>06-07/08/2013</t>
  </si>
  <si>
    <t>05-06/08/2013</t>
  </si>
  <si>
    <t>04-05/08/2013</t>
  </si>
  <si>
    <t>03/04/08/2013</t>
  </si>
  <si>
    <t>02-03/08/2013</t>
  </si>
  <si>
    <t>01-02/08/2013</t>
  </si>
  <si>
    <t>10-11/08/2013</t>
  </si>
  <si>
    <t>11-12/08/2013</t>
  </si>
  <si>
    <t>12-13/08/2013</t>
  </si>
  <si>
    <t>13-14/08/2013</t>
  </si>
  <si>
    <t>14-15/08/2013</t>
  </si>
  <si>
    <t>15-16/08/2013</t>
  </si>
  <si>
    <t>16-17/08/2013</t>
  </si>
  <si>
    <t>17-18/08/2013</t>
  </si>
  <si>
    <t>18-19/08/2013</t>
  </si>
  <si>
    <t>19-20/08/2013</t>
  </si>
  <si>
    <t>20-21/08/2013</t>
  </si>
  <si>
    <t>21-22/08/2013</t>
  </si>
  <si>
    <t>22-23/08/2013</t>
  </si>
  <si>
    <t>23-24/08/2013</t>
  </si>
  <si>
    <t>24-25/08/2013</t>
  </si>
  <si>
    <t>25-26/08/2013</t>
  </si>
  <si>
    <t>26-27/08/2013</t>
  </si>
  <si>
    <t>27-28/08/2013</t>
  </si>
  <si>
    <t>28-29/08/2013</t>
  </si>
  <si>
    <t>29-30/08/2013</t>
  </si>
  <si>
    <t>30-31/08/2013</t>
  </si>
  <si>
    <t>31/08-01/09/2013</t>
  </si>
  <si>
    <t>02-03/09/2013</t>
  </si>
  <si>
    <t>03-04/09/2013</t>
  </si>
  <si>
    <t>04-05/09/2013</t>
  </si>
  <si>
    <t>05-06/09/2013</t>
  </si>
  <si>
    <t>06-07/09/2013</t>
  </si>
  <si>
    <t>07-08/09/2013</t>
  </si>
  <si>
    <t>08-09/09/2013</t>
  </si>
  <si>
    <t>09-10/09/2013</t>
  </si>
  <si>
    <t>10-11/09/2013</t>
  </si>
  <si>
    <t>11-12/09/2013</t>
  </si>
  <si>
    <t>12-13/09/2013</t>
  </si>
  <si>
    <t>13-14/09/2013</t>
  </si>
  <si>
    <t>14-15/09/2013</t>
  </si>
  <si>
    <t>15-16/09/2013</t>
  </si>
  <si>
    <t>16-17/09/2013</t>
  </si>
  <si>
    <t>17-18/09/2013</t>
  </si>
  <si>
    <t>18-19/09/2013</t>
  </si>
  <si>
    <t>19-20/19/2013</t>
  </si>
  <si>
    <t>20-21/09/2013</t>
  </si>
  <si>
    <t>21-22/09/2013</t>
  </si>
  <si>
    <t>22-23/09/2013</t>
  </si>
  <si>
    <t>23-24/09/2013</t>
  </si>
  <si>
    <t>24-25/09/2013</t>
  </si>
  <si>
    <t>25-26/09/2013</t>
  </si>
  <si>
    <t>26-27/09/2013</t>
  </si>
  <si>
    <t>27-28/09/2013</t>
  </si>
  <si>
    <t>28-29/09/2013</t>
  </si>
  <si>
    <t>29-30/09/2013</t>
  </si>
  <si>
    <t>30/09-01/10/2013</t>
  </si>
  <si>
    <t>04-05/10/2013</t>
  </si>
  <si>
    <t>03-04/10/2013</t>
  </si>
  <si>
    <t>02-03/10/2013</t>
  </si>
  <si>
    <t>01-02/10/2013</t>
  </si>
  <si>
    <t>Baan 01</t>
  </si>
  <si>
    <t>05-06/10/2013</t>
  </si>
  <si>
    <t>06-07/10/2013</t>
  </si>
  <si>
    <t>07-08/10/2013</t>
  </si>
  <si>
    <t>08-09/10/2013</t>
  </si>
  <si>
    <t>09-10/10/2013</t>
  </si>
  <si>
    <t>10-11/10/2013</t>
  </si>
  <si>
    <t>11-12/10/2013</t>
  </si>
  <si>
    <t>12-13/10/2013</t>
  </si>
  <si>
    <t>13-14/10/2013</t>
  </si>
  <si>
    <t>14-15/10/2013</t>
  </si>
  <si>
    <t>15-16/10/2013</t>
  </si>
  <si>
    <t>16-17/10/2013</t>
  </si>
  <si>
    <t>17-18/10/2013</t>
  </si>
  <si>
    <t>18-19/10/2013</t>
  </si>
  <si>
    <t>19-20/10/2013</t>
  </si>
  <si>
    <t>20-21/10/2013</t>
  </si>
  <si>
    <t>21-22/10/2013</t>
  </si>
  <si>
    <t>22-23/10/2013</t>
  </si>
  <si>
    <t>23-24/10/2013</t>
  </si>
  <si>
    <t>24-25/10/2013</t>
  </si>
  <si>
    <t>25-26/10/2013</t>
  </si>
  <si>
    <t>26-27/10/2013</t>
  </si>
  <si>
    <t>27-28/10/2013</t>
  </si>
  <si>
    <t>28-29/10/2013</t>
  </si>
  <si>
    <t>29-30/10/2013</t>
  </si>
  <si>
    <t>30-31/10/2013</t>
  </si>
  <si>
    <t>31/11-01/12/2013</t>
  </si>
  <si>
    <t>08-09/11/2013</t>
  </si>
  <si>
    <t>07-08/11/2013</t>
  </si>
  <si>
    <t>06-07/11/2013</t>
  </si>
  <si>
    <t>05-06/11/2013</t>
  </si>
  <si>
    <t>04-05/11/2013</t>
  </si>
  <si>
    <t>03-04/11/2013</t>
  </si>
  <si>
    <t>02-03/11/2013</t>
  </si>
  <si>
    <t>01-02/11/2013</t>
  </si>
  <si>
    <t>Z+Z</t>
  </si>
  <si>
    <t>09-10/11/2013</t>
  </si>
  <si>
    <t>10-11/11/2013</t>
  </si>
  <si>
    <t>11-12/11/2013</t>
  </si>
  <si>
    <t>12-13/11/2013</t>
  </si>
  <si>
    <t>13-14/11/2013</t>
  </si>
  <si>
    <t>14-15/11/2013</t>
  </si>
  <si>
    <t>15-16/11/2013</t>
  </si>
  <si>
    <t>16-17/11/2013</t>
  </si>
  <si>
    <t>17-18/11/2013</t>
  </si>
  <si>
    <t>18-19/11/2013</t>
  </si>
  <si>
    <t>19-20/11/2013</t>
  </si>
  <si>
    <t>20-21/11/2013</t>
  </si>
  <si>
    <t>21-22/11/2013</t>
  </si>
  <si>
    <t>22-23/11/2013</t>
  </si>
  <si>
    <t>23-24/11/2013</t>
  </si>
  <si>
    <t>24-25/11/2013</t>
  </si>
  <si>
    <t>25-26/11/2013</t>
  </si>
  <si>
    <t>26-27/11/2013</t>
  </si>
  <si>
    <t>27-28/11/2013</t>
  </si>
  <si>
    <t>28-29/1182013</t>
  </si>
  <si>
    <t>29-30/11/2013</t>
  </si>
  <si>
    <t>baan 19</t>
  </si>
  <si>
    <t>30/11-01/12/2013</t>
  </si>
  <si>
    <t>05-06/12/2013</t>
  </si>
  <si>
    <t>04-05/12/2013</t>
  </si>
  <si>
    <t>03-04/12/2013</t>
  </si>
  <si>
    <t>02-03/12/2013</t>
  </si>
  <si>
    <t>01-02/12/2013</t>
  </si>
  <si>
    <t>06-07/12/2013</t>
  </si>
  <si>
    <t>07-08/12/2013</t>
  </si>
  <si>
    <t>08-09/12/2013</t>
  </si>
  <si>
    <t>09-10/12/2013</t>
  </si>
  <si>
    <t>10-11/12/2013</t>
  </si>
  <si>
    <t>11-12/12/2013</t>
  </si>
  <si>
    <t>12-13/12/2013</t>
  </si>
  <si>
    <t>13-14/12/2013</t>
  </si>
  <si>
    <t>14-15/12/2013</t>
  </si>
  <si>
    <t>15-16/12/2013</t>
  </si>
  <si>
    <t>16-17/12/2013</t>
  </si>
  <si>
    <t>17-18/12/2013</t>
  </si>
  <si>
    <t>18-19/12/2013</t>
  </si>
  <si>
    <t>19-20/12/2013</t>
  </si>
  <si>
    <t>20-21/12/2013</t>
  </si>
  <si>
    <t>21-22/12/2013</t>
  </si>
  <si>
    <t>22-23/12/2013</t>
  </si>
  <si>
    <t>23-24/12/2013</t>
  </si>
  <si>
    <t>24-25/12/2013</t>
  </si>
  <si>
    <t>25-26/12/2013</t>
  </si>
  <si>
    <t>26-27/12/2013</t>
  </si>
  <si>
    <t>27-28/12/2013</t>
  </si>
  <si>
    <t>28-29/12/2013</t>
  </si>
  <si>
    <t>29-30/12/2013</t>
  </si>
  <si>
    <t>30-31/12/2013</t>
  </si>
  <si>
    <t>31/12-01/01/2014</t>
  </si>
</sst>
</file>

<file path=xl/styles.xml><?xml version="1.0" encoding="utf-8"?>
<styleSheet xmlns="http://schemas.openxmlformats.org/spreadsheetml/2006/main">
  <numFmts count="54">
    <numFmt numFmtId="5" formatCode="&quot;€&quot;\ #,##0_);\(&quot;€&quot;\ #,##0\)"/>
    <numFmt numFmtId="6" formatCode="&quot;€&quot;\ #,##0_);[Red]\(&quot;€&quot;\ #,##0\)"/>
    <numFmt numFmtId="7" formatCode="&quot;€&quot;\ #,##0.00_);\(&quot;€&quot;\ #,##0.00\)"/>
    <numFmt numFmtId="8" formatCode="&quot;€&quot;\ #,##0.00_);[Red]\(&quot;€&quot;\ #,##0.00\)"/>
    <numFmt numFmtId="42" formatCode="_(&quot;€&quot;\ * #,##0_);_(&quot;€&quot;\ * \(#,##0\);_(&quot;€&quot;\ * &quot;-&quot;_);_(@_)"/>
    <numFmt numFmtId="41" formatCode="_(* #,##0_);_(* \(#,##0\);_(* &quot;-&quot;_);_(@_)"/>
    <numFmt numFmtId="44" formatCode="_(&quot;€&quot;\ * #,##0.00_);_(&quot;€&quot;\ * \(#,##0.00\);_(&quot;€&quot;\ * &quot;-&quot;??_);_(@_)"/>
    <numFmt numFmtId="43" formatCode="_(* #,##0.00_);_(* \(#,##0.00\);_(* &quot;-&quot;??_);_(@_)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#,##0\ &quot;€&quot;;\-#,##0\ &quot;€&quot;"/>
    <numFmt numFmtId="181" formatCode="#,##0\ &quot;€&quot;;[Red]\-#,##0\ &quot;€&quot;"/>
    <numFmt numFmtId="182" formatCode="#,##0.00\ &quot;€&quot;;\-#,##0.00\ &quot;€&quot;"/>
    <numFmt numFmtId="183" formatCode="#,##0.00\ &quot;€&quot;;[Red]\-#,##0.00\ &quot;€&quot;"/>
    <numFmt numFmtId="184" formatCode="_-* #,##0\ &quot;€&quot;_-;\-* #,##0\ &quot;€&quot;_-;_-* &quot;-&quot;\ &quot;€&quot;_-;_-@_-"/>
    <numFmt numFmtId="185" formatCode="_-* #,##0\ _€_-;\-* #,##0\ _€_-;_-* &quot;-&quot;\ _€_-;_-@_-"/>
    <numFmt numFmtId="186" formatCode="_-* #,##0.00\ &quot;€&quot;_-;\-* #,##0.00\ &quot;€&quot;_-;_-* &quot;-&quot;??\ &quot;€&quot;_-;_-@_-"/>
    <numFmt numFmtId="187" formatCode="_-* #,##0.00\ _€_-;\-* #,##0.00\ _€_-;_-* &quot;-&quot;??\ _€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&quot;$&quot;* #,##0.00_);_(&quot;$&quot;* \(#,##0.00\);_(&quot;$&quot;* &quot;-&quot;??_);_(@_)"/>
    <numFmt numFmtId="194" formatCode="&quot;Yes&quot;;&quot;Yes&quot;;&quot;No&quot;"/>
    <numFmt numFmtId="195" formatCode="&quot;True&quot;;&quot;True&quot;;&quot;False&quot;"/>
    <numFmt numFmtId="196" formatCode="&quot;On&quot;;&quot;On&quot;;&quot;Off&quot;"/>
    <numFmt numFmtId="197" formatCode="0.0"/>
    <numFmt numFmtId="198" formatCode="0.0%"/>
    <numFmt numFmtId="199" formatCode="0.0000000"/>
    <numFmt numFmtId="200" formatCode="0.000000"/>
    <numFmt numFmtId="201" formatCode="0.00000"/>
    <numFmt numFmtId="202" formatCode="0.0000"/>
    <numFmt numFmtId="203" formatCode="0.000"/>
    <numFmt numFmtId="204" formatCode="[$-813]dddd\ d\ mmmm\ yyyy"/>
    <numFmt numFmtId="205" formatCode="&quot;Ja&quot;;&quot;Ja&quot;;&quot;Nee&quot;"/>
    <numFmt numFmtId="206" formatCode="&quot;Waar&quot;;&quot;Waar&quot;;&quot;Niet waar&quot;"/>
    <numFmt numFmtId="207" formatCode="&quot;Aan&quot;;&quot;Aan&quot;;&quot;Uit&quot;"/>
    <numFmt numFmtId="208" formatCode="[$€-2]\ #.##000_);[Red]\([$€-2]\ #.##000\)"/>
    <numFmt numFmtId="209" formatCode="0.000%"/>
  </numFmts>
  <fonts count="19">
    <font>
      <sz val="10"/>
      <name val="Arial"/>
      <family val="0"/>
    </font>
    <font>
      <b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color indexed="9"/>
      <name val="Arial"/>
      <family val="2"/>
    </font>
    <font>
      <sz val="24"/>
      <name val="Arial"/>
      <family val="2"/>
    </font>
    <font>
      <sz val="10"/>
      <color indexed="9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10"/>
      <color indexed="10"/>
      <name val="Arial"/>
      <family val="2"/>
    </font>
    <font>
      <b/>
      <sz val="10"/>
      <color indexed="14"/>
      <name val="Arial"/>
      <family val="2"/>
    </font>
    <font>
      <b/>
      <sz val="10"/>
      <color indexed="52"/>
      <name val="Arial"/>
      <family val="2"/>
    </font>
    <font>
      <b/>
      <sz val="10"/>
      <color indexed="53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sz val="10"/>
      <color indexed="14"/>
      <name val="Arial"/>
      <family val="2"/>
    </font>
  </fonts>
  <fills count="13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1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>
        <color indexed="63"/>
      </bottom>
    </border>
    <border>
      <left>
        <color indexed="63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>
        <color indexed="21"/>
      </right>
      <top>
        <color indexed="63"/>
      </top>
      <bottom>
        <color indexed="63"/>
      </bottom>
    </border>
    <border>
      <left style="thick">
        <color indexed="21"/>
      </left>
      <right style="thick">
        <color indexed="21"/>
      </right>
      <top style="thick">
        <color indexed="21"/>
      </top>
      <bottom>
        <color indexed="63"/>
      </bottom>
    </border>
    <border>
      <left style="thick">
        <color indexed="21"/>
      </left>
      <right style="thick">
        <color indexed="21"/>
      </right>
      <top>
        <color indexed="63"/>
      </top>
      <bottom style="thick">
        <color indexed="21"/>
      </bottom>
    </border>
    <border>
      <left style="thick">
        <color indexed="21"/>
      </left>
      <right style="thick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21"/>
      </bottom>
    </border>
    <border>
      <left style="thick">
        <color indexed="21"/>
      </left>
      <right>
        <color indexed="63"/>
      </right>
      <top style="thick">
        <color indexed="21"/>
      </top>
      <bottom style="thick">
        <color indexed="21"/>
      </bottom>
    </border>
    <border>
      <left>
        <color indexed="63"/>
      </left>
      <right style="thick">
        <color indexed="21"/>
      </right>
      <top style="thick">
        <color indexed="21"/>
      </top>
      <bottom style="thick">
        <color indexed="21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ck">
        <color indexed="21"/>
      </top>
      <bottom style="thick">
        <color indexed="21"/>
      </bottom>
    </border>
    <border>
      <left style="thick">
        <color indexed="21"/>
      </left>
      <right>
        <color indexed="63"/>
      </right>
      <top>
        <color indexed="63"/>
      </top>
      <bottom style="thick">
        <color indexed="21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ck">
        <color indexed="21"/>
      </right>
      <top>
        <color indexed="63"/>
      </top>
      <bottom style="thick">
        <color indexed="21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74">
    <xf numFmtId="0" fontId="0" fillId="0" borderId="0" xfId="0" applyAlignment="1">
      <alignment/>
    </xf>
    <xf numFmtId="0" fontId="1" fillId="0" borderId="1" xfId="0" applyFont="1" applyFill="1" applyBorder="1" applyAlignment="1">
      <alignment horizontal="center" wrapText="1"/>
    </xf>
    <xf numFmtId="0" fontId="0" fillId="0" borderId="2" xfId="0" applyFont="1" applyBorder="1" applyAlignment="1">
      <alignment horizontal="center" wrapText="1"/>
    </xf>
    <xf numFmtId="0" fontId="0" fillId="0" borderId="2" xfId="0" applyFont="1" applyFill="1" applyBorder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0" fillId="0" borderId="0" xfId="0" applyAlignment="1" applyProtection="1">
      <alignment/>
      <protection hidden="1"/>
    </xf>
    <xf numFmtId="0" fontId="0" fillId="0" borderId="2" xfId="0" applyFont="1" applyBorder="1" applyAlignment="1">
      <alignment horizontal="center"/>
    </xf>
    <xf numFmtId="0" fontId="0" fillId="0" borderId="2" xfId="0" applyBorder="1" applyAlignment="1">
      <alignment/>
    </xf>
    <xf numFmtId="1" fontId="1" fillId="0" borderId="2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197" fontId="1" fillId="0" borderId="2" xfId="0" applyNumberFormat="1" applyFont="1" applyBorder="1" applyAlignment="1">
      <alignment horizontal="center"/>
    </xf>
    <xf numFmtId="0" fontId="1" fillId="0" borderId="1" xfId="0" applyFont="1" applyBorder="1" applyAlignment="1">
      <alignment/>
    </xf>
    <xf numFmtId="197" fontId="1" fillId="0" borderId="1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1" fillId="2" borderId="1" xfId="0" applyFont="1" applyFill="1" applyBorder="1" applyAlignment="1">
      <alignment horizontal="center"/>
    </xf>
    <xf numFmtId="0" fontId="0" fillId="2" borderId="1" xfId="0" applyFill="1" applyBorder="1" applyAlignment="1">
      <alignment/>
    </xf>
    <xf numFmtId="0" fontId="1" fillId="2" borderId="1" xfId="0" applyFont="1" applyFill="1" applyBorder="1" applyAlignment="1">
      <alignment/>
    </xf>
    <xf numFmtId="0" fontId="0" fillId="2" borderId="4" xfId="0" applyFill="1" applyBorder="1" applyAlignment="1">
      <alignment/>
    </xf>
    <xf numFmtId="0" fontId="1" fillId="2" borderId="5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/>
    </xf>
    <xf numFmtId="0" fontId="0" fillId="2" borderId="0" xfId="0" applyFill="1" applyBorder="1" applyAlignment="1">
      <alignment/>
    </xf>
    <xf numFmtId="0" fontId="0" fillId="2" borderId="6" xfId="0" applyFill="1" applyBorder="1" applyAlignment="1">
      <alignment/>
    </xf>
    <xf numFmtId="0" fontId="1" fillId="0" borderId="0" xfId="0" applyFont="1" applyFill="1" applyBorder="1" applyAlignment="1">
      <alignment horizontal="center" wrapText="1"/>
    </xf>
    <xf numFmtId="0" fontId="1" fillId="2" borderId="5" xfId="0" applyFont="1" applyFill="1" applyBorder="1" applyAlignment="1">
      <alignment horizontal="center" wrapText="1"/>
    </xf>
    <xf numFmtId="0" fontId="0" fillId="2" borderId="0" xfId="0" applyFill="1" applyAlignment="1">
      <alignment/>
    </xf>
    <xf numFmtId="0" fontId="1" fillId="2" borderId="0" xfId="0" applyFont="1" applyFill="1" applyBorder="1" applyAlignment="1">
      <alignment horizontal="center" wrapText="1"/>
    </xf>
    <xf numFmtId="0" fontId="1" fillId="2" borderId="6" xfId="0" applyFont="1" applyFill="1" applyBorder="1" applyAlignment="1">
      <alignment horizontal="center" wrapText="1"/>
    </xf>
    <xf numFmtId="0" fontId="1" fillId="3" borderId="7" xfId="0" applyFont="1" applyFill="1" applyBorder="1" applyAlignment="1">
      <alignment horizontal="center" wrapText="1"/>
    </xf>
    <xf numFmtId="0" fontId="1" fillId="4" borderId="3" xfId="0" applyFont="1" applyFill="1" applyBorder="1" applyAlignment="1">
      <alignment horizontal="center" wrapText="1"/>
    </xf>
    <xf numFmtId="0" fontId="1" fillId="4" borderId="1" xfId="0" applyFont="1" applyFill="1" applyBorder="1" applyAlignment="1">
      <alignment horizontal="center" wrapText="1"/>
    </xf>
    <xf numFmtId="0" fontId="1" fillId="4" borderId="4" xfId="0" applyFont="1" applyFill="1" applyBorder="1" applyAlignment="1">
      <alignment horizontal="center" wrapText="1"/>
    </xf>
    <xf numFmtId="0" fontId="1" fillId="3" borderId="8" xfId="0" applyFont="1" applyFill="1" applyBorder="1" applyAlignment="1">
      <alignment horizontal="center" wrapText="1"/>
    </xf>
    <xf numFmtId="1" fontId="1" fillId="2" borderId="8" xfId="0" applyNumberFormat="1" applyFont="1" applyFill="1" applyBorder="1" applyAlignment="1">
      <alignment horizontal="center"/>
    </xf>
    <xf numFmtId="198" fontId="1" fillId="2" borderId="2" xfId="0" applyNumberFormat="1" applyFont="1" applyFill="1" applyBorder="1" applyAlignment="1">
      <alignment horizontal="center"/>
    </xf>
    <xf numFmtId="197" fontId="1" fillId="2" borderId="2" xfId="0" applyNumberFormat="1" applyFont="1" applyFill="1" applyBorder="1" applyAlignment="1">
      <alignment horizontal="center"/>
    </xf>
    <xf numFmtId="1" fontId="1" fillId="3" borderId="8" xfId="0" applyNumberFormat="1" applyFont="1" applyFill="1" applyBorder="1" applyAlignment="1">
      <alignment horizontal="center"/>
    </xf>
    <xf numFmtId="198" fontId="1" fillId="3" borderId="2" xfId="0" applyNumberFormat="1" applyFont="1" applyFill="1" applyBorder="1" applyAlignment="1">
      <alignment horizontal="center"/>
    </xf>
    <xf numFmtId="197" fontId="1" fillId="3" borderId="2" xfId="0" applyNumberFormat="1" applyFont="1" applyFill="1" applyBorder="1" applyAlignment="1">
      <alignment horizontal="center"/>
    </xf>
    <xf numFmtId="1" fontId="1" fillId="4" borderId="2" xfId="0" applyNumberFormat="1" applyFont="1" applyFill="1" applyBorder="1" applyAlignment="1">
      <alignment horizontal="center"/>
    </xf>
    <xf numFmtId="198" fontId="1" fillId="4" borderId="2" xfId="0" applyNumberFormat="1" applyFont="1" applyFill="1" applyBorder="1" applyAlignment="1">
      <alignment horizontal="center"/>
    </xf>
    <xf numFmtId="197" fontId="1" fillId="4" borderId="2" xfId="0" applyNumberFormat="1" applyFont="1" applyFill="1" applyBorder="1" applyAlignment="1">
      <alignment horizontal="center"/>
    </xf>
    <xf numFmtId="1" fontId="1" fillId="4" borderId="8" xfId="0" applyNumberFormat="1" applyFont="1" applyFill="1" applyBorder="1" applyAlignment="1">
      <alignment horizontal="center"/>
    </xf>
    <xf numFmtId="1" fontId="1" fillId="5" borderId="2" xfId="0" applyNumberFormat="1" applyFont="1" applyFill="1" applyBorder="1" applyAlignment="1">
      <alignment horizontal="center"/>
    </xf>
    <xf numFmtId="198" fontId="1" fillId="5" borderId="2" xfId="0" applyNumberFormat="1" applyFont="1" applyFill="1" applyBorder="1" applyAlignment="1">
      <alignment horizontal="center"/>
    </xf>
    <xf numFmtId="197" fontId="1" fillId="5" borderId="2" xfId="0" applyNumberFormat="1" applyFont="1" applyFill="1" applyBorder="1" applyAlignment="1">
      <alignment horizontal="center"/>
    </xf>
    <xf numFmtId="0" fontId="1" fillId="6" borderId="7" xfId="0" applyFont="1" applyFill="1" applyBorder="1" applyAlignment="1">
      <alignment horizontal="center"/>
    </xf>
    <xf numFmtId="0" fontId="1" fillId="6" borderId="9" xfId="0" applyFont="1" applyFill="1" applyBorder="1" applyAlignment="1">
      <alignment horizontal="center" wrapText="1"/>
    </xf>
    <xf numFmtId="1" fontId="1" fillId="6" borderId="2" xfId="0" applyNumberFormat="1" applyFont="1" applyFill="1" applyBorder="1" applyAlignment="1">
      <alignment horizontal="center"/>
    </xf>
    <xf numFmtId="198" fontId="1" fillId="6" borderId="2" xfId="0" applyNumberFormat="1" applyFont="1" applyFill="1" applyBorder="1" applyAlignment="1">
      <alignment horizontal="center"/>
    </xf>
    <xf numFmtId="197" fontId="1" fillId="6" borderId="2" xfId="0" applyNumberFormat="1" applyFont="1" applyFill="1" applyBorder="1" applyAlignment="1">
      <alignment horizontal="center"/>
    </xf>
    <xf numFmtId="0" fontId="0" fillId="7" borderId="0" xfId="0" applyFill="1" applyAlignment="1">
      <alignment/>
    </xf>
    <xf numFmtId="0" fontId="0" fillId="7" borderId="6" xfId="0" applyFill="1" applyBorder="1" applyAlignment="1">
      <alignment/>
    </xf>
    <xf numFmtId="0" fontId="1" fillId="7" borderId="6" xfId="0" applyFont="1" applyFill="1" applyBorder="1" applyAlignment="1">
      <alignment horizontal="center"/>
    </xf>
    <xf numFmtId="0" fontId="1" fillId="7" borderId="10" xfId="0" applyFont="1" applyFill="1" applyBorder="1" applyAlignment="1">
      <alignment horizontal="center" wrapText="1"/>
    </xf>
    <xf numFmtId="0" fontId="5" fillId="7" borderId="0" xfId="0" applyFont="1" applyFill="1" applyAlignment="1">
      <alignment/>
    </xf>
    <xf numFmtId="0" fontId="1" fillId="5" borderId="3" xfId="0" applyFont="1" applyFill="1" applyBorder="1" applyAlignment="1">
      <alignment horizontal="center" wrapText="1"/>
    </xf>
    <xf numFmtId="0" fontId="1" fillId="5" borderId="2" xfId="0" applyFont="1" applyFill="1" applyBorder="1" applyAlignment="1">
      <alignment horizontal="center" wrapText="1"/>
    </xf>
    <xf numFmtId="0" fontId="0" fillId="0" borderId="0" xfId="0" applyFill="1" applyBorder="1" applyAlignment="1">
      <alignment/>
    </xf>
    <xf numFmtId="0" fontId="4" fillId="0" borderId="2" xfId="0" applyFont="1" applyBorder="1" applyAlignment="1">
      <alignment horizontal="center"/>
    </xf>
    <xf numFmtId="0" fontId="1" fillId="8" borderId="7" xfId="0" applyFont="1" applyFill="1" applyBorder="1" applyAlignment="1">
      <alignment/>
    </xf>
    <xf numFmtId="0" fontId="0" fillId="8" borderId="9" xfId="0" applyFill="1" applyBorder="1" applyAlignment="1">
      <alignment/>
    </xf>
    <xf numFmtId="1" fontId="1" fillId="8" borderId="2" xfId="0" applyNumberFormat="1" applyFont="1" applyFill="1" applyBorder="1" applyAlignment="1">
      <alignment horizontal="center"/>
    </xf>
    <xf numFmtId="198" fontId="1" fillId="8" borderId="2" xfId="0" applyNumberFormat="1" applyFont="1" applyFill="1" applyBorder="1" applyAlignment="1">
      <alignment horizontal="center"/>
    </xf>
    <xf numFmtId="197" fontId="1" fillId="8" borderId="2" xfId="0" applyNumberFormat="1" applyFont="1" applyFill="1" applyBorder="1" applyAlignment="1">
      <alignment horizontal="center"/>
    </xf>
    <xf numFmtId="0" fontId="0" fillId="9" borderId="9" xfId="0" applyFill="1" applyBorder="1" applyAlignment="1">
      <alignment/>
    </xf>
    <xf numFmtId="1" fontId="1" fillId="9" borderId="2" xfId="0" applyNumberFormat="1" applyFont="1" applyFill="1" applyBorder="1" applyAlignment="1">
      <alignment horizontal="center"/>
    </xf>
    <xf numFmtId="198" fontId="1" fillId="9" borderId="2" xfId="0" applyNumberFormat="1" applyFont="1" applyFill="1" applyBorder="1" applyAlignment="1">
      <alignment horizontal="center"/>
    </xf>
    <xf numFmtId="197" fontId="1" fillId="9" borderId="2" xfId="0" applyNumberFormat="1" applyFont="1" applyFill="1" applyBorder="1" applyAlignment="1">
      <alignment horizontal="center"/>
    </xf>
    <xf numFmtId="0" fontId="0" fillId="9" borderId="7" xfId="0" applyFill="1" applyBorder="1" applyAlignment="1">
      <alignment/>
    </xf>
    <xf numFmtId="0" fontId="0" fillId="10" borderId="7" xfId="0" applyFill="1" applyBorder="1" applyAlignment="1">
      <alignment/>
    </xf>
    <xf numFmtId="0" fontId="0" fillId="10" borderId="9" xfId="0" applyFill="1" applyBorder="1" applyAlignment="1">
      <alignment/>
    </xf>
    <xf numFmtId="1" fontId="1" fillId="10" borderId="2" xfId="0" applyNumberFormat="1" applyFont="1" applyFill="1" applyBorder="1" applyAlignment="1">
      <alignment horizontal="center"/>
    </xf>
    <xf numFmtId="198" fontId="1" fillId="10" borderId="2" xfId="0" applyNumberFormat="1" applyFont="1" applyFill="1" applyBorder="1" applyAlignment="1">
      <alignment horizontal="center"/>
    </xf>
    <xf numFmtId="197" fontId="1" fillId="10" borderId="2" xfId="0" applyNumberFormat="1" applyFont="1" applyFill="1" applyBorder="1" applyAlignment="1">
      <alignment horizontal="center"/>
    </xf>
    <xf numFmtId="0" fontId="0" fillId="11" borderId="7" xfId="0" applyFill="1" applyBorder="1" applyAlignment="1">
      <alignment/>
    </xf>
    <xf numFmtId="0" fontId="0" fillId="11" borderId="9" xfId="0" applyFill="1" applyBorder="1" applyAlignment="1">
      <alignment/>
    </xf>
    <xf numFmtId="1" fontId="1" fillId="11" borderId="2" xfId="0" applyNumberFormat="1" applyFont="1" applyFill="1" applyBorder="1" applyAlignment="1">
      <alignment horizontal="center"/>
    </xf>
    <xf numFmtId="198" fontId="1" fillId="11" borderId="2" xfId="0" applyNumberFormat="1" applyFont="1" applyFill="1" applyBorder="1" applyAlignment="1">
      <alignment horizontal="center"/>
    </xf>
    <xf numFmtId="197" fontId="1" fillId="11" borderId="2" xfId="0" applyNumberFormat="1" applyFont="1" applyFill="1" applyBorder="1" applyAlignment="1">
      <alignment horizontal="center"/>
    </xf>
    <xf numFmtId="0" fontId="1" fillId="7" borderId="11" xfId="0" applyFont="1" applyFill="1" applyBorder="1" applyAlignment="1">
      <alignment horizontal="center" vertical="center" textRotation="90"/>
    </xf>
    <xf numFmtId="1" fontId="1" fillId="7" borderId="2" xfId="0" applyNumberFormat="1" applyFont="1" applyFill="1" applyBorder="1" applyAlignment="1">
      <alignment horizontal="center" vertical="center" textRotation="90"/>
    </xf>
    <xf numFmtId="0" fontId="1" fillId="7" borderId="9" xfId="0" applyFont="1" applyFill="1" applyBorder="1" applyAlignment="1">
      <alignment/>
    </xf>
    <xf numFmtId="1" fontId="1" fillId="7" borderId="2" xfId="0" applyNumberFormat="1" applyFont="1" applyFill="1" applyBorder="1" applyAlignment="1">
      <alignment horizontal="center" textRotation="90"/>
    </xf>
    <xf numFmtId="0" fontId="1" fillId="7" borderId="2" xfId="0" applyFont="1" applyFill="1" applyBorder="1" applyAlignment="1">
      <alignment/>
    </xf>
    <xf numFmtId="0" fontId="1" fillId="8" borderId="9" xfId="0" applyFont="1" applyFill="1" applyBorder="1" applyAlignment="1">
      <alignment horizontal="center"/>
    </xf>
    <xf numFmtId="0" fontId="1" fillId="11" borderId="9" xfId="0" applyFont="1" applyFill="1" applyBorder="1" applyAlignment="1">
      <alignment horizontal="center"/>
    </xf>
    <xf numFmtId="0" fontId="1" fillId="9" borderId="9" xfId="0" applyFont="1" applyFill="1" applyBorder="1" applyAlignment="1">
      <alignment horizontal="center"/>
    </xf>
    <xf numFmtId="0" fontId="1" fillId="10" borderId="9" xfId="0" applyFont="1" applyFill="1" applyBorder="1" applyAlignment="1">
      <alignment horizontal="center"/>
    </xf>
    <xf numFmtId="0" fontId="0" fillId="0" borderId="10" xfId="0" applyBorder="1" applyAlignment="1">
      <alignment vertical="top"/>
    </xf>
    <xf numFmtId="1" fontId="1" fillId="2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0" fillId="0" borderId="0" xfId="0" applyFont="1" applyAlignment="1">
      <alignment/>
    </xf>
    <xf numFmtId="197" fontId="1" fillId="0" borderId="0" xfId="0" applyNumberFormat="1" applyFont="1" applyFill="1" applyBorder="1" applyAlignment="1">
      <alignment horizontal="center"/>
    </xf>
    <xf numFmtId="1" fontId="1" fillId="3" borderId="2" xfId="0" applyNumberFormat="1" applyFont="1" applyFill="1" applyBorder="1" applyAlignment="1">
      <alignment horizontal="center"/>
    </xf>
    <xf numFmtId="14" fontId="1" fillId="0" borderId="2" xfId="0" applyNumberFormat="1" applyFont="1" applyBorder="1" applyAlignment="1">
      <alignment horizontal="center" wrapText="1"/>
    </xf>
    <xf numFmtId="197" fontId="1" fillId="0" borderId="2" xfId="0" applyNumberFormat="1" applyFont="1" applyFill="1" applyBorder="1" applyAlignment="1">
      <alignment horizontal="center"/>
    </xf>
    <xf numFmtId="14" fontId="1" fillId="7" borderId="8" xfId="0" applyNumberFormat="1" applyFont="1" applyFill="1" applyBorder="1" applyAlignment="1">
      <alignment/>
    </xf>
    <xf numFmtId="1" fontId="1" fillId="2" borderId="8" xfId="0" applyNumberFormat="1" applyFont="1" applyFill="1" applyBorder="1" applyAlignment="1">
      <alignment horizontal="center" vertical="center"/>
    </xf>
    <xf numFmtId="0" fontId="1" fillId="8" borderId="9" xfId="0" applyFont="1" applyFill="1" applyBorder="1" applyAlignment="1">
      <alignment horizontal="center" vertical="center"/>
    </xf>
    <xf numFmtId="0" fontId="1" fillId="11" borderId="9" xfId="0" applyFont="1" applyFill="1" applyBorder="1" applyAlignment="1">
      <alignment horizontal="center" vertical="center"/>
    </xf>
    <xf numFmtId="0" fontId="1" fillId="9" borderId="9" xfId="0" applyFont="1" applyFill="1" applyBorder="1" applyAlignment="1">
      <alignment horizontal="center" vertical="center"/>
    </xf>
    <xf numFmtId="0" fontId="1" fillId="10" borderId="9" xfId="0" applyFont="1" applyFill="1" applyBorder="1" applyAlignment="1">
      <alignment horizontal="center" vertical="center"/>
    </xf>
    <xf numFmtId="14" fontId="1" fillId="0" borderId="2" xfId="0" applyNumberFormat="1" applyFont="1" applyFill="1" applyBorder="1" applyAlignment="1">
      <alignment horizontal="center" wrapText="1"/>
    </xf>
    <xf numFmtId="1" fontId="0" fillId="0" borderId="2" xfId="0" applyNumberFormat="1" applyFont="1" applyBorder="1" applyAlignment="1">
      <alignment horizontal="center"/>
    </xf>
    <xf numFmtId="1" fontId="0" fillId="0" borderId="2" xfId="0" applyNumberFormat="1" applyFont="1" applyFill="1" applyBorder="1" applyAlignment="1">
      <alignment horizontal="center"/>
    </xf>
    <xf numFmtId="198" fontId="0" fillId="0" borderId="0" xfId="0" applyNumberFormat="1" applyAlignment="1">
      <alignment/>
    </xf>
    <xf numFmtId="198" fontId="1" fillId="6" borderId="8" xfId="0" applyNumberFormat="1" applyFont="1" applyFill="1" applyBorder="1" applyAlignment="1">
      <alignment horizontal="center"/>
    </xf>
    <xf numFmtId="1" fontId="1" fillId="0" borderId="11" xfId="0" applyNumberFormat="1" applyFont="1" applyBorder="1" applyAlignment="1">
      <alignment horizontal="center"/>
    </xf>
    <xf numFmtId="197" fontId="1" fillId="2" borderId="12" xfId="0" applyNumberFormat="1" applyFont="1" applyFill="1" applyBorder="1" applyAlignment="1">
      <alignment horizontal="center"/>
    </xf>
    <xf numFmtId="0" fontId="1" fillId="6" borderId="13" xfId="0" applyFont="1" applyFill="1" applyBorder="1" applyAlignment="1">
      <alignment horizontal="center" wrapText="1"/>
    </xf>
    <xf numFmtId="203" fontId="0" fillId="0" borderId="0" xfId="0" applyNumberFormat="1" applyAlignment="1">
      <alignment/>
    </xf>
    <xf numFmtId="0" fontId="9" fillId="0" borderId="2" xfId="0" applyFont="1" applyBorder="1" applyAlignment="1">
      <alignment horizontal="center"/>
    </xf>
    <xf numFmtId="1" fontId="1" fillId="2" borderId="12" xfId="0" applyNumberFormat="1" applyFont="1" applyFill="1" applyBorder="1" applyAlignment="1">
      <alignment horizontal="center"/>
    </xf>
    <xf numFmtId="14" fontId="1" fillId="7" borderId="9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 wrapText="1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10" fillId="7" borderId="6" xfId="0" applyFont="1" applyFill="1" applyBorder="1" applyAlignment="1">
      <alignment horizontal="center"/>
    </xf>
    <xf numFmtId="197" fontId="0" fillId="0" borderId="2" xfId="0" applyNumberFormat="1" applyFont="1" applyFill="1" applyBorder="1" applyAlignment="1">
      <alignment horizontal="center"/>
    </xf>
    <xf numFmtId="197" fontId="0" fillId="0" borderId="8" xfId="0" applyNumberFormat="1" applyFont="1" applyFill="1" applyBorder="1" applyAlignment="1">
      <alignment horizontal="center"/>
    </xf>
    <xf numFmtId="197" fontId="1" fillId="0" borderId="8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8" fillId="12" borderId="2" xfId="0" applyFont="1" applyFill="1" applyBorder="1" applyAlignment="1">
      <alignment horizontal="center" wrapText="1"/>
    </xf>
    <xf numFmtId="197" fontId="1" fillId="12" borderId="2" xfId="0" applyNumberFormat="1" applyFont="1" applyFill="1" applyBorder="1" applyAlignment="1">
      <alignment horizontal="center"/>
    </xf>
    <xf numFmtId="0" fontId="11" fillId="0" borderId="0" xfId="0" applyFont="1" applyAlignment="1">
      <alignment/>
    </xf>
    <xf numFmtId="0" fontId="1" fillId="0" borderId="0" xfId="0" applyFont="1" applyAlignment="1">
      <alignment horizontal="center"/>
    </xf>
    <xf numFmtId="14" fontId="1" fillId="0" borderId="0" xfId="0" applyNumberFormat="1" applyFont="1" applyFill="1" applyBorder="1" applyAlignment="1">
      <alignment horizontal="center" wrapText="1"/>
    </xf>
    <xf numFmtId="1" fontId="0" fillId="0" borderId="0" xfId="0" applyNumberFormat="1" applyFont="1" applyFill="1" applyBorder="1" applyAlignment="1">
      <alignment horizontal="center"/>
    </xf>
    <xf numFmtId="1" fontId="0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Fill="1" applyBorder="1" applyAlignment="1">
      <alignment horizontal="center" wrapText="1"/>
    </xf>
    <xf numFmtId="0" fontId="6" fillId="0" borderId="0" xfId="0" applyFont="1" applyFill="1" applyBorder="1" applyAlignment="1">
      <alignment horizontal="center" wrapText="1"/>
    </xf>
    <xf numFmtId="0" fontId="11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Font="1" applyBorder="1" applyAlignment="1">
      <alignment horizontal="center" wrapText="1"/>
    </xf>
    <xf numFmtId="14" fontId="1" fillId="0" borderId="0" xfId="0" applyNumberFormat="1" applyFont="1" applyBorder="1" applyAlignment="1">
      <alignment horizontal="center" wrapText="1"/>
    </xf>
    <xf numFmtId="14" fontId="1" fillId="7" borderId="8" xfId="0" applyNumberFormat="1" applyFont="1" applyFill="1" applyBorder="1" applyAlignment="1">
      <alignment horizontal="center"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" fillId="9" borderId="9" xfId="0" applyFont="1" applyFill="1" applyBorder="1" applyAlignment="1">
      <alignment horizontal="center" vertical="top"/>
    </xf>
    <xf numFmtId="0" fontId="1" fillId="10" borderId="9" xfId="0" applyFont="1" applyFill="1" applyBorder="1" applyAlignment="1">
      <alignment horizontal="center" vertical="top"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0" fontId="1" fillId="0" borderId="0" xfId="0" applyFont="1" applyAlignment="1" applyProtection="1">
      <alignment/>
      <protection hidden="1"/>
    </xf>
    <xf numFmtId="1" fontId="1" fillId="0" borderId="2" xfId="0" applyNumberFormat="1" applyFont="1" applyFill="1" applyBorder="1" applyAlignment="1">
      <alignment horizontal="center"/>
    </xf>
    <xf numFmtId="0" fontId="12" fillId="0" borderId="2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2" xfId="0" applyNumberFormat="1" applyFont="1" applyBorder="1" applyAlignment="1">
      <alignment horizontal="center"/>
    </xf>
    <xf numFmtId="14" fontId="1" fillId="7" borderId="9" xfId="0" applyNumberFormat="1" applyFont="1" applyFill="1" applyBorder="1" applyAlignment="1">
      <alignment/>
    </xf>
    <xf numFmtId="0" fontId="0" fillId="0" borderId="14" xfId="0" applyBorder="1" applyAlignment="1">
      <alignment/>
    </xf>
    <xf numFmtId="0" fontId="0" fillId="0" borderId="4" xfId="0" applyBorder="1" applyAlignment="1">
      <alignment/>
    </xf>
    <xf numFmtId="0" fontId="0" fillId="0" borderId="7" xfId="0" applyBorder="1" applyAlignment="1">
      <alignment/>
    </xf>
    <xf numFmtId="0" fontId="0" fillId="0" borderId="3" xfId="0" applyBorder="1" applyAlignment="1">
      <alignment/>
    </xf>
    <xf numFmtId="0" fontId="12" fillId="0" borderId="2" xfId="0" applyFont="1" applyBorder="1" applyAlignment="1">
      <alignment/>
    </xf>
    <xf numFmtId="197" fontId="12" fillId="0" borderId="2" xfId="0" applyNumberFormat="1" applyFont="1" applyBorder="1" applyAlignment="1">
      <alignment horizontal="center"/>
    </xf>
    <xf numFmtId="197" fontId="12" fillId="0" borderId="2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 wrapText="1"/>
    </xf>
    <xf numFmtId="0" fontId="12" fillId="0" borderId="2" xfId="0" applyFont="1" applyFill="1" applyBorder="1" applyAlignment="1">
      <alignment horizontal="center"/>
    </xf>
    <xf numFmtId="0" fontId="12" fillId="0" borderId="2" xfId="0" applyFont="1" applyBorder="1" applyAlignment="1">
      <alignment/>
    </xf>
    <xf numFmtId="0" fontId="12" fillId="0" borderId="0" xfId="0" applyFont="1" applyAlignment="1">
      <alignment horizontal="center"/>
    </xf>
    <xf numFmtId="0" fontId="5" fillId="7" borderId="14" xfId="0" applyFont="1" applyFill="1" applyBorder="1" applyAlignment="1">
      <alignment vertical="center"/>
    </xf>
    <xf numFmtId="0" fontId="5" fillId="7" borderId="12" xfId="0" applyFont="1" applyFill="1" applyBorder="1" applyAlignment="1">
      <alignment vertical="center"/>
    </xf>
    <xf numFmtId="0" fontId="1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>
      <alignment horizontal="center" wrapText="1"/>
    </xf>
    <xf numFmtId="0" fontId="0" fillId="0" borderId="5" xfId="0" applyFont="1" applyFill="1" applyBorder="1" applyAlignment="1" applyProtection="1">
      <alignment horizontal="center" wrapText="1"/>
      <protection/>
    </xf>
    <xf numFmtId="0" fontId="1" fillId="0" borderId="0" xfId="0" applyFont="1" applyBorder="1" applyAlignment="1">
      <alignment/>
    </xf>
    <xf numFmtId="0" fontId="4" fillId="0" borderId="0" xfId="0" applyFont="1" applyFill="1" applyBorder="1" applyAlignment="1">
      <alignment horizontal="center" wrapText="1"/>
    </xf>
    <xf numFmtId="1" fontId="0" fillId="0" borderId="9" xfId="0" applyNumberFormat="1" applyFont="1" applyFill="1" applyBorder="1" applyAlignment="1">
      <alignment horizontal="center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 applyProtection="1">
      <alignment horizontal="center"/>
      <protection hidden="1"/>
    </xf>
    <xf numFmtId="0" fontId="0" fillId="0" borderId="0" xfId="0" applyFont="1" applyAlignment="1">
      <alignment horizontal="center"/>
    </xf>
    <xf numFmtId="197" fontId="0" fillId="0" borderId="0" xfId="0" applyNumberFormat="1" applyAlignment="1">
      <alignment/>
    </xf>
    <xf numFmtId="197" fontId="0" fillId="0" borderId="2" xfId="0" applyNumberFormat="1" applyFont="1" applyFill="1" applyBorder="1" applyAlignment="1">
      <alignment horizontal="center"/>
    </xf>
    <xf numFmtId="14" fontId="1" fillId="0" borderId="0" xfId="0" applyNumberFormat="1" applyFont="1" applyAlignment="1">
      <alignment horizontal="center"/>
    </xf>
    <xf numFmtId="1" fontId="12" fillId="0" borderId="2" xfId="0" applyNumberFormat="1" applyFont="1" applyFill="1" applyBorder="1" applyAlignment="1">
      <alignment horizontal="center"/>
    </xf>
    <xf numFmtId="1" fontId="13" fillId="0" borderId="2" xfId="0" applyNumberFormat="1" applyFont="1" applyFill="1" applyBorder="1" applyAlignment="1">
      <alignment horizontal="center"/>
    </xf>
    <xf numFmtId="1" fontId="14" fillId="0" borderId="2" xfId="0" applyNumberFormat="1" applyFont="1" applyFill="1" applyBorder="1" applyAlignment="1">
      <alignment horizontal="center"/>
    </xf>
    <xf numFmtId="0" fontId="8" fillId="0" borderId="8" xfId="0" applyFont="1" applyFill="1" applyBorder="1" applyAlignment="1">
      <alignment horizontal="center" wrapText="1"/>
    </xf>
    <xf numFmtId="1" fontId="12" fillId="0" borderId="8" xfId="0" applyNumberFormat="1" applyFont="1" applyBorder="1" applyAlignment="1">
      <alignment horizontal="center"/>
    </xf>
    <xf numFmtId="1" fontId="1" fillId="0" borderId="15" xfId="0" applyNumberFormat="1" applyFont="1" applyBorder="1" applyAlignment="1">
      <alignment horizontal="center"/>
    </xf>
    <xf numFmtId="0" fontId="1" fillId="6" borderId="16" xfId="0" applyFont="1" applyFill="1" applyBorder="1" applyAlignment="1">
      <alignment horizontal="center" wrapText="1"/>
    </xf>
    <xf numFmtId="1" fontId="1" fillId="2" borderId="17" xfId="0" applyNumberFormat="1" applyFont="1" applyFill="1" applyBorder="1" applyAlignment="1">
      <alignment horizontal="center"/>
    </xf>
    <xf numFmtId="1" fontId="1" fillId="5" borderId="8" xfId="0" applyNumberFormat="1" applyFont="1" applyFill="1" applyBorder="1" applyAlignment="1">
      <alignment horizontal="center"/>
    </xf>
    <xf numFmtId="1" fontId="1" fillId="8" borderId="8" xfId="0" applyNumberFormat="1" applyFont="1" applyFill="1" applyBorder="1" applyAlignment="1">
      <alignment horizontal="center"/>
    </xf>
    <xf numFmtId="1" fontId="1" fillId="11" borderId="8" xfId="0" applyNumberFormat="1" applyFont="1" applyFill="1" applyBorder="1" applyAlignment="1">
      <alignment horizontal="center"/>
    </xf>
    <xf numFmtId="1" fontId="1" fillId="9" borderId="8" xfId="0" applyNumberFormat="1" applyFont="1" applyFill="1" applyBorder="1" applyAlignment="1">
      <alignment horizontal="center"/>
    </xf>
    <xf numFmtId="1" fontId="1" fillId="10" borderId="8" xfId="0" applyNumberFormat="1" applyFont="1" applyFill="1" applyBorder="1" applyAlignment="1">
      <alignment horizontal="center"/>
    </xf>
    <xf numFmtId="0" fontId="0" fillId="7" borderId="11" xfId="0" applyFill="1" applyBorder="1" applyAlignment="1">
      <alignment/>
    </xf>
    <xf numFmtId="0" fontId="5" fillId="7" borderId="14" xfId="0" applyFont="1" applyFill="1" applyBorder="1" applyAlignment="1">
      <alignment/>
    </xf>
    <xf numFmtId="0" fontId="0" fillId="7" borderId="14" xfId="0" applyFill="1" applyBorder="1" applyAlignment="1">
      <alignment/>
    </xf>
    <xf numFmtId="0" fontId="0" fillId="0" borderId="12" xfId="0" applyBorder="1" applyAlignment="1">
      <alignment/>
    </xf>
    <xf numFmtId="0" fontId="1" fillId="0" borderId="0" xfId="0" applyFont="1" applyFill="1" applyAlignment="1">
      <alignment horizontal="center"/>
    </xf>
    <xf numFmtId="14" fontId="1" fillId="0" borderId="12" xfId="0" applyNumberFormat="1" applyFont="1" applyBorder="1" applyAlignment="1">
      <alignment horizontal="center"/>
    </xf>
    <xf numFmtId="0" fontId="1" fillId="7" borderId="11" xfId="0" applyNumberFormat="1" applyFont="1" applyFill="1" applyBorder="1" applyAlignment="1">
      <alignment horizontal="center" vertical="center" textRotation="90"/>
    </xf>
    <xf numFmtId="0" fontId="1" fillId="7" borderId="2" xfId="0" applyNumberFormat="1" applyFont="1" applyFill="1" applyBorder="1" applyAlignment="1">
      <alignment horizontal="center" vertical="center" textRotation="90"/>
    </xf>
    <xf numFmtId="0" fontId="1" fillId="4" borderId="8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/>
    </xf>
    <xf numFmtId="0" fontId="10" fillId="7" borderId="0" xfId="0" applyFont="1" applyFill="1" applyAlignment="1">
      <alignment/>
    </xf>
    <xf numFmtId="0" fontId="5" fillId="7" borderId="0" xfId="0" applyFont="1" applyFill="1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10" fillId="7" borderId="6" xfId="0" applyFont="1" applyFill="1" applyBorder="1" applyAlignment="1">
      <alignment/>
    </xf>
    <xf numFmtId="0" fontId="1" fillId="2" borderId="1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8" borderId="7" xfId="0" applyFont="1" applyFill="1" applyBorder="1" applyAlignment="1">
      <alignment/>
    </xf>
    <xf numFmtId="0" fontId="1" fillId="11" borderId="7" xfId="0" applyFont="1" applyFill="1" applyBorder="1" applyAlignment="1">
      <alignment/>
    </xf>
    <xf numFmtId="0" fontId="1" fillId="9" borderId="7" xfId="0" applyFont="1" applyFill="1" applyBorder="1" applyAlignment="1">
      <alignment/>
    </xf>
    <xf numFmtId="0" fontId="1" fillId="10" borderId="7" xfId="0" applyFont="1" applyFill="1" applyBorder="1" applyAlignment="1">
      <alignment/>
    </xf>
    <xf numFmtId="0" fontId="1" fillId="2" borderId="0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0" xfId="0" applyFont="1" applyFill="1" applyAlignment="1">
      <alignment/>
    </xf>
    <xf numFmtId="0" fontId="1" fillId="2" borderId="6" xfId="0" applyFont="1" applyFill="1" applyBorder="1" applyAlignment="1">
      <alignment horizontal="center"/>
    </xf>
    <xf numFmtId="0" fontId="1" fillId="8" borderId="9" xfId="0" applyFont="1" applyFill="1" applyBorder="1" applyAlignment="1">
      <alignment/>
    </xf>
    <xf numFmtId="0" fontId="1" fillId="11" borderId="9" xfId="0" applyFont="1" applyFill="1" applyBorder="1" applyAlignment="1">
      <alignment/>
    </xf>
    <xf numFmtId="0" fontId="0" fillId="0" borderId="0" xfId="0" applyAlignment="1" applyProtection="1">
      <alignment/>
      <protection hidden="1"/>
    </xf>
    <xf numFmtId="0" fontId="1" fillId="4" borderId="1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9" borderId="9" xfId="0" applyFont="1" applyFill="1" applyBorder="1" applyAlignment="1">
      <alignment/>
    </xf>
    <xf numFmtId="0" fontId="1" fillId="10" borderId="9" xfId="0" applyFont="1" applyFill="1" applyBorder="1" applyAlignment="1">
      <alignment/>
    </xf>
    <xf numFmtId="0" fontId="12" fillId="0" borderId="0" xfId="0" applyFont="1" applyAlignment="1">
      <alignment/>
    </xf>
    <xf numFmtId="0" fontId="0" fillId="0" borderId="2" xfId="0" applyBorder="1" applyAlignment="1">
      <alignment/>
    </xf>
    <xf numFmtId="0" fontId="14" fillId="0" borderId="0" xfId="0" applyFont="1" applyAlignment="1">
      <alignment/>
    </xf>
    <xf numFmtId="0" fontId="13" fillId="0" borderId="0" xfId="0" applyFont="1" applyAlignment="1">
      <alignment/>
    </xf>
    <xf numFmtId="0" fontId="1" fillId="0" borderId="2" xfId="0" applyFont="1" applyFill="1" applyBorder="1" applyAlignment="1">
      <alignment horizontal="center" vertical="center"/>
    </xf>
    <xf numFmtId="0" fontId="0" fillId="0" borderId="0" xfId="0" applyFont="1" applyAlignment="1">
      <alignment/>
    </xf>
    <xf numFmtId="14" fontId="1" fillId="0" borderId="0" xfId="0" applyNumberFormat="1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" fontId="0" fillId="0" borderId="0" xfId="0" applyNumberFormat="1" applyAlignment="1">
      <alignment/>
    </xf>
    <xf numFmtId="0" fontId="0" fillId="0" borderId="0" xfId="0" applyBorder="1" applyAlignment="1">
      <alignment/>
    </xf>
    <xf numFmtId="197" fontId="0" fillId="0" borderId="0" xfId="0" applyNumberFormat="1" applyAlignment="1">
      <alignment/>
    </xf>
    <xf numFmtId="0" fontId="0" fillId="0" borderId="2" xfId="0" applyNumberFormat="1" applyFont="1" applyBorder="1" applyAlignment="1">
      <alignment horizontal="center"/>
    </xf>
    <xf numFmtId="0" fontId="8" fillId="0" borderId="0" xfId="0" applyFont="1" applyFill="1" applyBorder="1" applyAlignment="1">
      <alignment horizontal="center" wrapText="1"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98" fontId="1" fillId="0" borderId="0" xfId="0" applyNumberFormat="1" applyFont="1" applyFill="1" applyBorder="1" applyAlignment="1">
      <alignment horizontal="center"/>
    </xf>
    <xf numFmtId="1" fontId="15" fillId="0" borderId="2" xfId="0" applyNumberFormat="1" applyFont="1" applyFill="1" applyBorder="1" applyAlignment="1">
      <alignment horizontal="center"/>
    </xf>
    <xf numFmtId="0" fontId="12" fillId="0" borderId="12" xfId="0" applyFont="1" applyFill="1" applyBorder="1" applyAlignment="1">
      <alignment horizontal="center" wrapText="1"/>
    </xf>
    <xf numFmtId="9" fontId="1" fillId="5" borderId="2" xfId="0" applyNumberFormat="1" applyFont="1" applyFill="1" applyBorder="1" applyAlignment="1">
      <alignment horizontal="center"/>
    </xf>
    <xf numFmtId="0" fontId="1" fillId="7" borderId="2" xfId="0" applyFont="1" applyFill="1" applyBorder="1" applyAlignment="1">
      <alignment horizontal="center" vertical="center" textRotation="90"/>
    </xf>
    <xf numFmtId="0" fontId="0" fillId="0" borderId="2" xfId="0" applyNumberFormat="1" applyFont="1" applyFill="1" applyBorder="1" applyAlignment="1">
      <alignment horizontal="center"/>
    </xf>
    <xf numFmtId="0" fontId="1" fillId="0" borderId="2" xfId="0" applyNumberFormat="1" applyFont="1" applyFill="1" applyBorder="1" applyAlignment="1">
      <alignment horizontal="center" vertical="center"/>
    </xf>
    <xf numFmtId="0" fontId="12" fillId="0" borderId="2" xfId="0" applyNumberFormat="1" applyFont="1" applyFill="1" applyBorder="1" applyAlignment="1">
      <alignment horizontal="center"/>
    </xf>
    <xf numFmtId="0" fontId="14" fillId="0" borderId="2" xfId="0" applyNumberFormat="1" applyFont="1" applyFill="1" applyBorder="1" applyAlignment="1">
      <alignment horizontal="center"/>
    </xf>
    <xf numFmtId="0" fontId="13" fillId="0" borderId="2" xfId="0" applyNumberFormat="1" applyFont="1" applyFill="1" applyBorder="1" applyAlignment="1">
      <alignment horizontal="center"/>
    </xf>
    <xf numFmtId="0" fontId="12" fillId="0" borderId="2" xfId="0" applyNumberFormat="1" applyFont="1" applyFill="1" applyBorder="1" applyAlignment="1">
      <alignment horizontal="center" vertical="center" wrapText="1"/>
    </xf>
    <xf numFmtId="0" fontId="1" fillId="0" borderId="2" xfId="0" applyNumberFormat="1" applyFont="1" applyFill="1" applyBorder="1" applyAlignment="1">
      <alignment horizontal="center" vertical="center" wrapText="1"/>
    </xf>
    <xf numFmtId="0" fontId="12" fillId="0" borderId="2" xfId="0" applyNumberFormat="1" applyFont="1" applyFill="1" applyBorder="1" applyAlignment="1">
      <alignment horizontal="center" vertical="center"/>
    </xf>
    <xf numFmtId="14" fontId="12" fillId="0" borderId="2" xfId="0" applyNumberFormat="1" applyFont="1" applyFill="1" applyBorder="1" applyAlignment="1">
      <alignment horizontal="center" wrapText="1"/>
    </xf>
    <xf numFmtId="1" fontId="16" fillId="0" borderId="2" xfId="0" applyNumberFormat="1" applyFont="1" applyFill="1" applyBorder="1" applyAlignment="1">
      <alignment horizontal="center"/>
    </xf>
    <xf numFmtId="0" fontId="12" fillId="0" borderId="2" xfId="0" applyFont="1" applyBorder="1" applyAlignment="1">
      <alignment horizontal="center"/>
    </xf>
    <xf numFmtId="0" fontId="12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 wrapText="1"/>
    </xf>
    <xf numFmtId="0" fontId="13" fillId="0" borderId="2" xfId="0" applyFont="1" applyBorder="1" applyAlignment="1">
      <alignment horizontal="center"/>
    </xf>
    <xf numFmtId="0" fontId="14" fillId="0" borderId="2" xfId="0" applyFont="1" applyBorder="1" applyAlignment="1">
      <alignment horizontal="center" wrapText="1"/>
    </xf>
    <xf numFmtId="14" fontId="12" fillId="0" borderId="2" xfId="0" applyNumberFormat="1" applyFont="1" applyBorder="1" applyAlignment="1">
      <alignment horizontal="center" wrapText="1"/>
    </xf>
    <xf numFmtId="14" fontId="12" fillId="0" borderId="12" xfId="0" applyNumberFormat="1" applyFont="1" applyBorder="1" applyAlignment="1">
      <alignment horizontal="center"/>
    </xf>
    <xf numFmtId="14" fontId="1" fillId="0" borderId="17" xfId="0" applyNumberFormat="1" applyFont="1" applyBorder="1" applyAlignment="1">
      <alignment horizontal="center"/>
    </xf>
    <xf numFmtId="0" fontId="15" fillId="0" borderId="2" xfId="0" applyFont="1" applyBorder="1" applyAlignment="1">
      <alignment horizontal="center" wrapText="1"/>
    </xf>
    <xf numFmtId="0" fontId="13" fillId="0" borderId="2" xfId="0" applyFont="1" applyFill="1" applyBorder="1" applyAlignment="1">
      <alignment horizontal="center" wrapText="1"/>
    </xf>
    <xf numFmtId="0" fontId="17" fillId="0" borderId="2" xfId="0" applyFont="1" applyBorder="1" applyAlignment="1">
      <alignment horizontal="center"/>
    </xf>
    <xf numFmtId="0" fontId="9" fillId="0" borderId="9" xfId="0" applyFont="1" applyFill="1" applyBorder="1" applyAlignment="1">
      <alignment horizontal="center" wrapText="1"/>
    </xf>
    <xf numFmtId="1" fontId="18" fillId="0" borderId="2" xfId="0" applyNumberFormat="1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7" fillId="7" borderId="0" xfId="0" applyFont="1" applyFill="1" applyAlignment="1">
      <alignment vertical="center" wrapText="1"/>
    </xf>
    <xf numFmtId="0" fontId="7" fillId="0" borderId="0" xfId="0" applyFont="1" applyAlignment="1">
      <alignment vertical="center" wrapText="1"/>
    </xf>
    <xf numFmtId="0" fontId="7" fillId="0" borderId="6" xfId="0" applyFont="1" applyBorder="1" applyAlignment="1">
      <alignment vertical="center" wrapText="1"/>
    </xf>
    <xf numFmtId="0" fontId="7" fillId="0" borderId="0" xfId="0" applyFont="1" applyAlignment="1">
      <alignment vertical="center"/>
    </xf>
    <xf numFmtId="0" fontId="7" fillId="7" borderId="0" xfId="0" applyFont="1" applyFill="1" applyBorder="1" applyAlignment="1">
      <alignment vertical="center" wrapText="1"/>
    </xf>
    <xf numFmtId="0" fontId="7" fillId="0" borderId="0" xfId="0" applyFont="1" applyBorder="1" applyAlignment="1">
      <alignment vertic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4"/>
  <sheetViews>
    <sheetView workbookViewId="0" topLeftCell="A1">
      <selection activeCell="A15" sqref="A15"/>
    </sheetView>
  </sheetViews>
  <sheetFormatPr defaultColWidth="9.140625" defaultRowHeight="12.75"/>
  <cols>
    <col min="1" max="1" width="13.00390625" style="0" customWidth="1"/>
    <col min="2" max="2" width="4.8515625" style="0" customWidth="1"/>
    <col min="3" max="3" width="5.28125" style="0" customWidth="1"/>
    <col min="4" max="4" width="9.00390625" style="0" customWidth="1"/>
    <col min="5" max="5" width="8.421875" style="0" customWidth="1"/>
    <col min="6" max="6" width="9.421875" style="0" customWidth="1"/>
    <col min="8" max="8" width="6.28125" style="0" customWidth="1"/>
    <col min="9" max="9" width="6.421875" style="0" customWidth="1"/>
    <col min="10" max="10" width="7.00390625" style="0" customWidth="1"/>
    <col min="11" max="11" width="8.28125" style="0" customWidth="1"/>
    <col min="12" max="12" width="7.28125" style="0" customWidth="1"/>
    <col min="13" max="13" width="9.28125" style="0" customWidth="1"/>
    <col min="14" max="14" width="8.421875" style="0" customWidth="1"/>
    <col min="15" max="15" width="9.7109375" style="0" customWidth="1"/>
    <col min="16" max="16" width="9.28125" style="0" customWidth="1"/>
    <col min="17" max="17" width="3.28125" style="0" customWidth="1"/>
  </cols>
  <sheetData>
    <row r="1" spans="1:17" ht="35.25" customHeight="1" thickBot="1">
      <c r="A1" s="51"/>
      <c r="B1" s="55" t="s">
        <v>33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82" t="s">
        <v>19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7"/>
      <c r="M3" s="60"/>
      <c r="N3" s="75"/>
      <c r="O3" s="69"/>
      <c r="P3" s="70"/>
      <c r="Q3" s="51"/>
    </row>
    <row r="4" spans="1:17" ht="13.5" thickBot="1">
      <c r="A4" s="97" t="s">
        <v>32</v>
      </c>
      <c r="C4" s="52"/>
      <c r="D4" s="47" t="s">
        <v>21</v>
      </c>
      <c r="E4" s="18"/>
      <c r="F4" s="19"/>
      <c r="G4" s="20" t="s">
        <v>23</v>
      </c>
      <c r="H4" s="21"/>
      <c r="I4" s="20"/>
      <c r="J4" s="21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  <c r="Q4" s="51"/>
    </row>
    <row r="5" spans="1:17" ht="28.5" customHeight="1" thickBot="1" thickTop="1">
      <c r="A5" s="268" t="s">
        <v>35</v>
      </c>
      <c r="B5" s="269"/>
      <c r="C5" s="270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  <c r="Q5" s="51"/>
    </row>
    <row r="6" spans="1:17" ht="28.5" customHeight="1" thickBot="1" thickTop="1">
      <c r="A6" s="269"/>
      <c r="B6" s="269"/>
      <c r="C6" s="270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  <c r="Q6" s="51"/>
    </row>
    <row r="7" spans="1:17" ht="63.75" thickBot="1" thickTop="1">
      <c r="A7" s="54"/>
      <c r="B7" s="80" t="s">
        <v>10</v>
      </c>
      <c r="C7" s="83" t="s">
        <v>1</v>
      </c>
      <c r="D7" s="47" t="s">
        <v>20</v>
      </c>
      <c r="E7" s="24"/>
      <c r="F7" s="32" t="s">
        <v>13</v>
      </c>
      <c r="G7" s="42"/>
      <c r="H7" s="56" t="s">
        <v>11</v>
      </c>
      <c r="I7" s="56" t="s">
        <v>12</v>
      </c>
      <c r="J7" s="56" t="s">
        <v>14</v>
      </c>
      <c r="K7" s="56" t="s">
        <v>15</v>
      </c>
      <c r="L7" s="57" t="s">
        <v>16</v>
      </c>
      <c r="M7" s="61"/>
      <c r="N7" s="76"/>
      <c r="O7" s="65"/>
      <c r="P7" s="71"/>
      <c r="Q7" s="51"/>
    </row>
    <row r="8" spans="1:17" ht="14.25" thickBot="1" thickTop="1">
      <c r="A8" s="91" t="s">
        <v>0</v>
      </c>
      <c r="B8" s="7"/>
      <c r="C8" s="8">
        <v>3872</v>
      </c>
      <c r="D8" s="48">
        <v>1650</v>
      </c>
      <c r="E8" s="90">
        <v>2100</v>
      </c>
      <c r="F8" s="36">
        <v>643</v>
      </c>
      <c r="G8" s="39">
        <v>1457</v>
      </c>
      <c r="H8" s="43">
        <v>366</v>
      </c>
      <c r="I8" s="43">
        <v>774</v>
      </c>
      <c r="J8" s="43">
        <v>182</v>
      </c>
      <c r="K8" s="43">
        <v>70</v>
      </c>
      <c r="L8" s="43">
        <v>68</v>
      </c>
      <c r="M8" s="62">
        <v>0</v>
      </c>
      <c r="N8" s="77">
        <v>11</v>
      </c>
      <c r="O8" s="66">
        <v>72</v>
      </c>
      <c r="P8" s="72">
        <v>39</v>
      </c>
      <c r="Q8" s="51"/>
    </row>
    <row r="9" spans="1:17" ht="14.25" thickBot="1" thickTop="1">
      <c r="A9" s="91" t="s">
        <v>29</v>
      </c>
      <c r="B9" s="7"/>
      <c r="C9" s="4"/>
      <c r="D9" s="49">
        <f aca="true" t="shared" si="0" ref="D9:P9">D8/$C$8</f>
        <v>0.42613636363636365</v>
      </c>
      <c r="E9" s="34">
        <f t="shared" si="0"/>
        <v>0.5423553719008265</v>
      </c>
      <c r="F9" s="37">
        <f t="shared" si="0"/>
        <v>0.16606404958677687</v>
      </c>
      <c r="G9" s="40">
        <f t="shared" si="0"/>
        <v>0.3762913223140496</v>
      </c>
      <c r="H9" s="44">
        <f t="shared" si="0"/>
        <v>0.09452479338842976</v>
      </c>
      <c r="I9" s="44">
        <f t="shared" si="0"/>
        <v>0.19989669421487602</v>
      </c>
      <c r="J9" s="44">
        <f t="shared" si="0"/>
        <v>0.04700413223140496</v>
      </c>
      <c r="K9" s="44">
        <f t="shared" si="0"/>
        <v>0.018078512396694214</v>
      </c>
      <c r="L9" s="44">
        <f t="shared" si="0"/>
        <v>0.01756198347107438</v>
      </c>
      <c r="M9" s="63">
        <f t="shared" si="0"/>
        <v>0</v>
      </c>
      <c r="N9" s="78">
        <f t="shared" si="0"/>
        <v>0.002840909090909091</v>
      </c>
      <c r="O9" s="67">
        <f t="shared" si="0"/>
        <v>0.01859504132231405</v>
      </c>
      <c r="P9" s="73">
        <f t="shared" si="0"/>
        <v>0.010072314049586776</v>
      </c>
      <c r="Q9" s="51"/>
    </row>
    <row r="10" spans="1:17" ht="14.25" thickBot="1" thickTop="1">
      <c r="A10" s="91" t="s">
        <v>4</v>
      </c>
      <c r="B10" s="9"/>
      <c r="C10" s="10">
        <v>23.9</v>
      </c>
      <c r="D10" s="50">
        <v>10.2</v>
      </c>
      <c r="E10" s="35">
        <v>13</v>
      </c>
      <c r="F10" s="38">
        <v>4</v>
      </c>
      <c r="G10" s="41">
        <v>9</v>
      </c>
      <c r="H10" s="45">
        <v>2.3</v>
      </c>
      <c r="I10" s="45">
        <v>4.8</v>
      </c>
      <c r="J10" s="45">
        <v>1.1</v>
      </c>
      <c r="K10" s="45">
        <v>0.4</v>
      </c>
      <c r="L10" s="45">
        <v>0.4</v>
      </c>
      <c r="M10" s="64">
        <v>0</v>
      </c>
      <c r="N10" s="79">
        <v>0.1</v>
      </c>
      <c r="O10" s="68">
        <v>0.4</v>
      </c>
      <c r="P10" s="74">
        <v>0.2</v>
      </c>
      <c r="Q10" s="51"/>
    </row>
    <row r="11" spans="1:14" ht="14.25" thickBot="1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58"/>
      <c r="N11" s="58"/>
    </row>
    <row r="12" spans="1:17" ht="14.25" thickBot="1" thickTop="1">
      <c r="A12" s="91" t="s">
        <v>28</v>
      </c>
      <c r="B12" s="7"/>
      <c r="C12" s="8">
        <v>3273</v>
      </c>
      <c r="D12" s="48">
        <v>1436</v>
      </c>
      <c r="E12" s="90">
        <v>1729</v>
      </c>
      <c r="F12" s="94">
        <v>517</v>
      </c>
      <c r="G12" s="39">
        <v>1212</v>
      </c>
      <c r="H12" s="43">
        <v>313</v>
      </c>
      <c r="I12" s="43">
        <v>664</v>
      </c>
      <c r="J12" s="43">
        <v>136</v>
      </c>
      <c r="K12" s="43">
        <v>37</v>
      </c>
      <c r="L12" s="43">
        <v>63</v>
      </c>
      <c r="M12" s="62">
        <v>0</v>
      </c>
      <c r="N12" s="77">
        <v>10</v>
      </c>
      <c r="O12" s="66">
        <v>59</v>
      </c>
      <c r="P12" s="72">
        <v>39</v>
      </c>
      <c r="Q12" s="51"/>
    </row>
    <row r="13" spans="1:17" ht="14.25" thickBot="1" thickTop="1">
      <c r="A13" s="91" t="s">
        <v>31</v>
      </c>
      <c r="B13" s="7"/>
      <c r="C13" s="4"/>
      <c r="D13" s="49">
        <f aca="true" t="shared" si="1" ref="D13:P13">D12/$C$12</f>
        <v>0.43874121600977695</v>
      </c>
      <c r="E13" s="34">
        <f t="shared" si="1"/>
        <v>0.5282615337610754</v>
      </c>
      <c r="F13" s="37">
        <f t="shared" si="1"/>
        <v>0.15795905896730827</v>
      </c>
      <c r="G13" s="40">
        <f t="shared" si="1"/>
        <v>0.3703024747937672</v>
      </c>
      <c r="H13" s="44">
        <f t="shared" si="1"/>
        <v>0.0956309196455851</v>
      </c>
      <c r="I13" s="44">
        <f t="shared" si="1"/>
        <v>0.2028719828903147</v>
      </c>
      <c r="J13" s="44">
        <f t="shared" si="1"/>
        <v>0.04155209288114879</v>
      </c>
      <c r="K13" s="44">
        <f t="shared" si="1"/>
        <v>0.011304613504430187</v>
      </c>
      <c r="L13" s="44">
        <f t="shared" si="1"/>
        <v>0.01924839596700275</v>
      </c>
      <c r="M13" s="63">
        <f t="shared" si="1"/>
        <v>0</v>
      </c>
      <c r="N13" s="78">
        <f t="shared" si="1"/>
        <v>0.0030553009471432934</v>
      </c>
      <c r="O13" s="67">
        <f t="shared" si="1"/>
        <v>0.018026275588145433</v>
      </c>
      <c r="P13" s="73">
        <f t="shared" si="1"/>
        <v>0.011915673693858845</v>
      </c>
      <c r="Q13" s="51"/>
    </row>
    <row r="14" spans="1:17" ht="14.25" thickBot="1" thickTop="1">
      <c r="A14" s="91" t="s">
        <v>30</v>
      </c>
      <c r="B14" s="9"/>
      <c r="C14" s="10">
        <v>28.5</v>
      </c>
      <c r="D14" s="50">
        <v>12.5</v>
      </c>
      <c r="E14" s="35">
        <v>15</v>
      </c>
      <c r="F14" s="38">
        <v>4.5</v>
      </c>
      <c r="G14" s="41">
        <v>10.5</v>
      </c>
      <c r="H14" s="45">
        <v>2.7</v>
      </c>
      <c r="I14" s="45">
        <v>5.8</v>
      </c>
      <c r="J14" s="45">
        <v>1.2</v>
      </c>
      <c r="K14" s="45">
        <v>0.3</v>
      </c>
      <c r="L14" s="45">
        <v>0.5</v>
      </c>
      <c r="M14" s="64">
        <v>0</v>
      </c>
      <c r="N14" s="79">
        <v>0.1</v>
      </c>
      <c r="O14" s="68">
        <v>0.5</v>
      </c>
      <c r="P14" s="74">
        <v>0.3</v>
      </c>
      <c r="Q14" s="51"/>
    </row>
    <row r="15" ht="13.5" thickTop="1"/>
  </sheetData>
  <sheetProtection sheet="1" objects="1" scenarios="1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2" sqref="A12"/>
    </sheetView>
  </sheetViews>
  <sheetFormatPr defaultColWidth="9.140625" defaultRowHeight="12.75"/>
  <cols>
    <col min="1" max="1" width="15.7109375" style="0" customWidth="1"/>
    <col min="2" max="2" width="5.421875" style="0" customWidth="1"/>
    <col min="3" max="3" width="5.57421875" style="0" customWidth="1"/>
    <col min="5" max="5" width="7.8515625" style="0" customWidth="1"/>
    <col min="6" max="6" width="7.7109375" style="0" customWidth="1"/>
    <col min="7" max="7" width="9.28125" style="0" customWidth="1"/>
    <col min="8" max="9" width="6.421875" style="0" customWidth="1"/>
    <col min="10" max="10" width="6.7109375" style="0" customWidth="1"/>
    <col min="11" max="11" width="7.28125" style="0" customWidth="1"/>
    <col min="12" max="12" width="6.14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7.8515625" style="0" customWidth="1"/>
    <col min="17" max="17" width="7.7109375" style="0" customWidth="1"/>
    <col min="18" max="18" width="1.421875" style="128" customWidth="1"/>
    <col min="19" max="19" width="4.421875" style="0" customWidth="1"/>
  </cols>
  <sheetData>
    <row r="1" spans="1:17" ht="32.25" customHeight="1" thickBot="1">
      <c r="A1" s="272" t="s">
        <v>35</v>
      </c>
      <c r="B1" s="273"/>
      <c r="C1" s="55"/>
      <c r="D1" s="55" t="s">
        <v>77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3"/>
      <c r="B2" s="273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3"/>
      <c r="B3" s="273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3"/>
      <c r="B4" s="273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73"/>
      <c r="B5" s="273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43" t="s">
        <v>57</v>
      </c>
      <c r="Q5" s="144" t="s">
        <v>58</v>
      </c>
      <c r="R5" s="173"/>
    </row>
    <row r="6" spans="1:18" ht="28.5" customHeight="1" thickBot="1" thickTop="1">
      <c r="A6" s="273"/>
      <c r="B6" s="273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73"/>
    </row>
    <row r="7" spans="1:19" ht="64.5" customHeight="1" thickBot="1" thickTop="1">
      <c r="A7" s="89"/>
      <c r="B7" s="243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S7" s="146" t="s">
        <v>59</v>
      </c>
    </row>
    <row r="8" spans="1:20" ht="14.25" thickBot="1" thickTop="1">
      <c r="A8" s="91" t="s">
        <v>0</v>
      </c>
      <c r="B8" s="8">
        <f aca="true" t="shared" si="0" ref="B8:Q8">SUM(B12:B43)</f>
        <v>1038</v>
      </c>
      <c r="C8" s="8">
        <f t="shared" si="0"/>
        <v>364</v>
      </c>
      <c r="D8" s="48">
        <f t="shared" si="0"/>
        <v>102</v>
      </c>
      <c r="E8" s="33">
        <f t="shared" si="0"/>
        <v>125</v>
      </c>
      <c r="F8" s="36">
        <f t="shared" si="0"/>
        <v>30</v>
      </c>
      <c r="G8" s="39">
        <f t="shared" si="0"/>
        <v>95</v>
      </c>
      <c r="H8" s="43">
        <f t="shared" si="0"/>
        <v>30</v>
      </c>
      <c r="I8" s="43">
        <f t="shared" si="0"/>
        <v>16</v>
      </c>
      <c r="J8" s="43">
        <f t="shared" si="0"/>
        <v>17</v>
      </c>
      <c r="K8" s="43">
        <f>SUM(K12:K43)</f>
        <v>2</v>
      </c>
      <c r="L8" s="43">
        <f>SUM(L12:L43)</f>
        <v>23</v>
      </c>
      <c r="M8" s="43">
        <f t="shared" si="0"/>
        <v>7</v>
      </c>
      <c r="N8" s="43">
        <f t="shared" si="0"/>
        <v>6</v>
      </c>
      <c r="O8" s="43">
        <f t="shared" si="0"/>
        <v>3</v>
      </c>
      <c r="P8" s="43">
        <f t="shared" si="0"/>
        <v>56</v>
      </c>
      <c r="Q8" s="43">
        <f t="shared" si="0"/>
        <v>72</v>
      </c>
      <c r="S8" s="141" t="s">
        <v>55</v>
      </c>
      <c r="T8" s="93"/>
    </row>
    <row r="9" spans="1:20" ht="14.25" thickBot="1" thickTop="1">
      <c r="A9" s="91" t="s">
        <v>3</v>
      </c>
      <c r="B9" s="7"/>
      <c r="C9" s="59">
        <f>COUNT($C12:C43)</f>
        <v>31</v>
      </c>
      <c r="D9" s="49">
        <f aca="true" t="shared" si="1" ref="D9:Q9">D8/$C$8</f>
        <v>0.2802197802197802</v>
      </c>
      <c r="E9" s="34">
        <f t="shared" si="1"/>
        <v>0.3434065934065934</v>
      </c>
      <c r="F9" s="37">
        <f t="shared" si="1"/>
        <v>0.08241758241758242</v>
      </c>
      <c r="G9" s="40">
        <f t="shared" si="1"/>
        <v>0.260989010989011</v>
      </c>
      <c r="H9" s="44">
        <f t="shared" si="1"/>
        <v>0.08241758241758242</v>
      </c>
      <c r="I9" s="44">
        <f t="shared" si="1"/>
        <v>0.04395604395604396</v>
      </c>
      <c r="J9" s="44">
        <f t="shared" si="1"/>
        <v>0.046703296703296704</v>
      </c>
      <c r="K9" s="44">
        <f t="shared" si="1"/>
        <v>0.005494505494505495</v>
      </c>
      <c r="L9" s="44">
        <f t="shared" si="1"/>
        <v>0.06318681318681318</v>
      </c>
      <c r="M9" s="44">
        <f t="shared" si="1"/>
        <v>0.019230769230769232</v>
      </c>
      <c r="N9" s="63">
        <f t="shared" si="1"/>
        <v>0.016483516483516484</v>
      </c>
      <c r="O9" s="78">
        <f t="shared" si="1"/>
        <v>0.008241758241758242</v>
      </c>
      <c r="P9" s="67">
        <f t="shared" si="1"/>
        <v>0.15384615384615385</v>
      </c>
      <c r="Q9" s="73">
        <f t="shared" si="1"/>
        <v>0.1978021978021978</v>
      </c>
      <c r="S9" s="145" t="s">
        <v>60</v>
      </c>
      <c r="T9" s="93"/>
    </row>
    <row r="10" spans="1:20" ht="14.25" thickBot="1" thickTop="1">
      <c r="A10" s="91" t="s">
        <v>4</v>
      </c>
      <c r="B10" s="10">
        <f>B8/C9</f>
        <v>33.483870967741936</v>
      </c>
      <c r="C10" s="10">
        <f>C8/C9</f>
        <v>11.741935483870968</v>
      </c>
      <c r="D10" s="50">
        <f aca="true" t="shared" si="2" ref="D10:Q10">D8/$C$9</f>
        <v>3.2903225806451615</v>
      </c>
      <c r="E10" s="35">
        <f t="shared" si="2"/>
        <v>4.032258064516129</v>
      </c>
      <c r="F10" s="38">
        <f t="shared" si="2"/>
        <v>0.967741935483871</v>
      </c>
      <c r="G10" s="41">
        <f t="shared" si="2"/>
        <v>3.064516129032258</v>
      </c>
      <c r="H10" s="45">
        <f t="shared" si="2"/>
        <v>0.967741935483871</v>
      </c>
      <c r="I10" s="45">
        <f t="shared" si="2"/>
        <v>0.5161290322580645</v>
      </c>
      <c r="J10" s="45">
        <f t="shared" si="2"/>
        <v>0.5483870967741935</v>
      </c>
      <c r="K10" s="45">
        <f>K8/$C$9</f>
        <v>0.06451612903225806</v>
      </c>
      <c r="L10" s="45">
        <f t="shared" si="2"/>
        <v>0.7419354838709677</v>
      </c>
      <c r="M10" s="45">
        <f t="shared" si="2"/>
        <v>0.22580645161290322</v>
      </c>
      <c r="N10" s="64">
        <f t="shared" si="2"/>
        <v>0.1935483870967742</v>
      </c>
      <c r="O10" s="79">
        <f t="shared" si="2"/>
        <v>0.0967741935483871</v>
      </c>
      <c r="P10" s="68">
        <f t="shared" si="2"/>
        <v>1.8064516129032258</v>
      </c>
      <c r="Q10" s="74">
        <f t="shared" si="2"/>
        <v>2.3225806451612905</v>
      </c>
      <c r="S10" s="142" t="s">
        <v>61</v>
      </c>
      <c r="T10" s="93"/>
    </row>
    <row r="11" spans="1:51" ht="14.25" customHeight="1" thickBot="1" thickTop="1">
      <c r="A11" s="163" t="s">
        <v>65</v>
      </c>
      <c r="B11" s="141" t="s">
        <v>64</v>
      </c>
      <c r="C11" s="141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146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72" t="s">
        <v>180</v>
      </c>
      <c r="B12" s="105">
        <v>30</v>
      </c>
      <c r="C12" s="104">
        <v>4</v>
      </c>
      <c r="D12" s="178">
        <v>0</v>
      </c>
      <c r="E12" s="105">
        <v>0</v>
      </c>
      <c r="F12" s="6">
        <v>0</v>
      </c>
      <c r="G12" s="6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78">
        <v>1</v>
      </c>
      <c r="Q12" s="178">
        <v>3</v>
      </c>
      <c r="S12" s="93" t="s">
        <v>89</v>
      </c>
      <c r="T12" s="130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72" t="s">
        <v>179</v>
      </c>
      <c r="B13" s="105">
        <v>22</v>
      </c>
      <c r="C13" s="104">
        <v>2</v>
      </c>
      <c r="D13" s="105">
        <v>0</v>
      </c>
      <c r="E13" s="105">
        <v>0</v>
      </c>
      <c r="F13" s="6">
        <v>0</v>
      </c>
      <c r="G13" s="174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2</v>
      </c>
      <c r="O13" s="105">
        <v>0</v>
      </c>
      <c r="P13" s="105">
        <v>0</v>
      </c>
      <c r="Q13" s="105">
        <v>0</v>
      </c>
      <c r="S13" s="93" t="s">
        <v>87</v>
      </c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241" t="s">
        <v>178</v>
      </c>
      <c r="B14" s="105">
        <v>32</v>
      </c>
      <c r="C14" s="104">
        <v>6</v>
      </c>
      <c r="D14" s="105">
        <v>0</v>
      </c>
      <c r="E14" s="105">
        <v>6</v>
      </c>
      <c r="F14" s="6">
        <v>1</v>
      </c>
      <c r="G14" s="6">
        <v>5</v>
      </c>
      <c r="H14" s="105">
        <v>1</v>
      </c>
      <c r="I14" s="105">
        <v>1</v>
      </c>
      <c r="J14" s="105">
        <v>1</v>
      </c>
      <c r="K14" s="105">
        <v>0</v>
      </c>
      <c r="L14" s="105">
        <v>2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S14" s="93" t="s">
        <v>99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72" t="s">
        <v>177</v>
      </c>
      <c r="B15" s="105">
        <v>40</v>
      </c>
      <c r="C15" s="104">
        <v>18</v>
      </c>
      <c r="D15" s="179">
        <v>8</v>
      </c>
      <c r="E15" s="180">
        <v>10</v>
      </c>
      <c r="F15" s="6">
        <v>1</v>
      </c>
      <c r="G15" s="174">
        <v>9</v>
      </c>
      <c r="H15" s="105">
        <v>1</v>
      </c>
      <c r="I15" s="105">
        <v>1</v>
      </c>
      <c r="J15" s="105">
        <v>2</v>
      </c>
      <c r="K15" s="105">
        <v>1</v>
      </c>
      <c r="L15" s="178">
        <v>4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S15" s="93" t="s">
        <v>87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72" t="s">
        <v>176</v>
      </c>
      <c r="B16" s="105">
        <v>47</v>
      </c>
      <c r="C16" s="104">
        <v>20</v>
      </c>
      <c r="D16" s="179">
        <v>10</v>
      </c>
      <c r="E16" s="180">
        <v>10</v>
      </c>
      <c r="F16" s="105">
        <v>4</v>
      </c>
      <c r="G16" s="105">
        <v>6</v>
      </c>
      <c r="H16" s="105">
        <v>3</v>
      </c>
      <c r="I16" s="171">
        <v>1</v>
      </c>
      <c r="J16" s="105">
        <v>1</v>
      </c>
      <c r="K16" s="105">
        <v>0</v>
      </c>
      <c r="L16" s="178">
        <v>1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S16" s="93" t="s">
        <v>89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72" t="s">
        <v>175</v>
      </c>
      <c r="B17" s="105">
        <v>43</v>
      </c>
      <c r="C17" s="104">
        <v>17</v>
      </c>
      <c r="D17" s="178">
        <v>0</v>
      </c>
      <c r="E17" s="178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0</v>
      </c>
      <c r="O17" s="105">
        <v>0</v>
      </c>
      <c r="P17" s="178">
        <v>3</v>
      </c>
      <c r="Q17" s="178">
        <v>14</v>
      </c>
      <c r="S17" s="93" t="s">
        <v>91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03" t="s">
        <v>174</v>
      </c>
      <c r="B18" s="105">
        <v>37</v>
      </c>
      <c r="C18" s="104">
        <v>15</v>
      </c>
      <c r="D18" s="178">
        <v>0</v>
      </c>
      <c r="E18" s="178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78">
        <v>1</v>
      </c>
      <c r="Q18" s="178">
        <v>14</v>
      </c>
      <c r="S18" s="93" t="s">
        <v>93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03" t="s">
        <v>173</v>
      </c>
      <c r="B19" s="105">
        <v>35</v>
      </c>
      <c r="C19" s="104">
        <v>8</v>
      </c>
      <c r="D19" s="178">
        <v>0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78">
        <v>4</v>
      </c>
      <c r="Q19" s="178">
        <v>4</v>
      </c>
      <c r="S19" s="93" t="s">
        <v>95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72" t="s">
        <v>172</v>
      </c>
      <c r="B20" s="105">
        <v>18</v>
      </c>
      <c r="C20" s="104">
        <v>3</v>
      </c>
      <c r="D20" s="105">
        <v>0</v>
      </c>
      <c r="E20" s="105">
        <v>0</v>
      </c>
      <c r="F20" s="6">
        <v>0</v>
      </c>
      <c r="G20" s="6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78">
        <v>0</v>
      </c>
      <c r="O20" s="178">
        <v>1</v>
      </c>
      <c r="P20" s="178">
        <v>2</v>
      </c>
      <c r="Q20" s="105">
        <v>0</v>
      </c>
      <c r="S20" s="93" t="s">
        <v>97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72" t="s">
        <v>170</v>
      </c>
      <c r="B21" s="105">
        <v>28</v>
      </c>
      <c r="C21" s="104">
        <v>7</v>
      </c>
      <c r="D21" s="105">
        <v>0</v>
      </c>
      <c r="E21" s="178">
        <v>0</v>
      </c>
      <c r="F21" s="6">
        <v>0</v>
      </c>
      <c r="G21" s="6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78">
        <v>7</v>
      </c>
      <c r="Q21" s="105">
        <v>0</v>
      </c>
      <c r="S21" s="93" t="s">
        <v>99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72" t="s">
        <v>171</v>
      </c>
      <c r="B22" s="105">
        <v>41</v>
      </c>
      <c r="C22" s="104">
        <v>17</v>
      </c>
      <c r="D22" s="178">
        <v>0</v>
      </c>
      <c r="E22" s="178">
        <v>0</v>
      </c>
      <c r="F22" s="6">
        <v>0</v>
      </c>
      <c r="G22" s="174">
        <v>0</v>
      </c>
      <c r="H22" s="105">
        <v>0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78">
        <v>3</v>
      </c>
      <c r="Q22" s="178">
        <v>14</v>
      </c>
      <c r="S22" s="93" t="s">
        <v>87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72" t="s">
        <v>169</v>
      </c>
      <c r="B23" s="105">
        <v>45</v>
      </c>
      <c r="C23" s="104">
        <v>18</v>
      </c>
      <c r="D23" s="179">
        <v>8</v>
      </c>
      <c r="E23" s="180">
        <v>10</v>
      </c>
      <c r="F23" s="105">
        <v>2</v>
      </c>
      <c r="G23" s="105">
        <v>8</v>
      </c>
      <c r="H23" s="105">
        <v>3</v>
      </c>
      <c r="I23" s="171">
        <v>1</v>
      </c>
      <c r="J23" s="105">
        <v>1</v>
      </c>
      <c r="K23" s="105">
        <v>0</v>
      </c>
      <c r="L23" s="178">
        <v>2</v>
      </c>
      <c r="M23" s="105">
        <v>1</v>
      </c>
      <c r="N23" s="105">
        <v>0</v>
      </c>
      <c r="O23" s="105">
        <v>0</v>
      </c>
      <c r="P23" s="105">
        <v>0</v>
      </c>
      <c r="Q23" s="105">
        <v>0</v>
      </c>
      <c r="S23" s="93" t="s">
        <v>89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72" t="s">
        <v>168</v>
      </c>
      <c r="B24" s="105">
        <v>36</v>
      </c>
      <c r="C24" s="104">
        <v>15</v>
      </c>
      <c r="D24" s="105">
        <v>9</v>
      </c>
      <c r="E24" s="105">
        <v>6</v>
      </c>
      <c r="F24" s="105">
        <v>2</v>
      </c>
      <c r="G24" s="105">
        <v>4</v>
      </c>
      <c r="H24" s="105">
        <v>2</v>
      </c>
      <c r="I24" s="105">
        <v>1</v>
      </c>
      <c r="J24" s="105">
        <v>1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S24" s="93" t="s">
        <v>91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03" t="s">
        <v>141</v>
      </c>
      <c r="B25" s="105">
        <v>39</v>
      </c>
      <c r="C25" s="104">
        <v>17</v>
      </c>
      <c r="D25" s="179">
        <v>8</v>
      </c>
      <c r="E25" s="180">
        <v>9</v>
      </c>
      <c r="F25" s="105">
        <v>3</v>
      </c>
      <c r="G25" s="105">
        <v>6</v>
      </c>
      <c r="H25" s="105">
        <v>3</v>
      </c>
      <c r="I25" s="105">
        <v>1</v>
      </c>
      <c r="J25" s="105">
        <v>1</v>
      </c>
      <c r="K25" s="105">
        <v>0</v>
      </c>
      <c r="L25" s="178">
        <v>1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S25" s="93" t="s">
        <v>93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03" t="s">
        <v>167</v>
      </c>
      <c r="B26" s="105">
        <v>18</v>
      </c>
      <c r="C26" s="104">
        <v>3</v>
      </c>
      <c r="D26" s="105">
        <v>3</v>
      </c>
      <c r="E26" s="105">
        <v>0</v>
      </c>
      <c r="F26" s="105">
        <v>0</v>
      </c>
      <c r="G26" s="105">
        <v>0</v>
      </c>
      <c r="H26" s="105">
        <v>0</v>
      </c>
      <c r="I26" s="105">
        <v>0</v>
      </c>
      <c r="J26" s="105">
        <v>0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S26" s="93" t="s">
        <v>95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72" t="s">
        <v>139</v>
      </c>
      <c r="B27" s="105">
        <v>18</v>
      </c>
      <c r="C27" s="104">
        <v>4</v>
      </c>
      <c r="D27" s="178">
        <v>1</v>
      </c>
      <c r="E27" s="178">
        <v>3</v>
      </c>
      <c r="F27" s="6">
        <v>0</v>
      </c>
      <c r="G27" s="6">
        <v>3</v>
      </c>
      <c r="H27" s="105">
        <v>1</v>
      </c>
      <c r="I27" s="105">
        <v>0</v>
      </c>
      <c r="J27" s="105">
        <v>0</v>
      </c>
      <c r="K27" s="105">
        <v>0</v>
      </c>
      <c r="L27" s="105">
        <v>0</v>
      </c>
      <c r="M27" s="105">
        <v>2</v>
      </c>
      <c r="N27" s="178">
        <v>0</v>
      </c>
      <c r="O27" s="105">
        <v>0</v>
      </c>
      <c r="P27" s="105">
        <v>0</v>
      </c>
      <c r="Q27" s="105">
        <v>0</v>
      </c>
      <c r="S27" s="93" t="s">
        <v>97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72" t="s">
        <v>166</v>
      </c>
      <c r="B28" s="105">
        <v>28</v>
      </c>
      <c r="C28" s="104">
        <v>11</v>
      </c>
      <c r="D28" s="178">
        <v>2</v>
      </c>
      <c r="E28" s="179">
        <v>9</v>
      </c>
      <c r="F28" s="6">
        <v>1</v>
      </c>
      <c r="G28" s="6">
        <v>8</v>
      </c>
      <c r="H28" s="105">
        <v>1</v>
      </c>
      <c r="I28" s="105">
        <v>1</v>
      </c>
      <c r="J28" s="105">
        <v>1</v>
      </c>
      <c r="K28" s="105">
        <v>0</v>
      </c>
      <c r="L28" s="105">
        <v>3</v>
      </c>
      <c r="M28" s="105">
        <v>2</v>
      </c>
      <c r="N28" s="105">
        <v>0</v>
      </c>
      <c r="O28" s="105">
        <v>0</v>
      </c>
      <c r="P28" s="105">
        <v>0</v>
      </c>
      <c r="Q28" s="105">
        <v>0</v>
      </c>
      <c r="S28" s="93" t="s">
        <v>99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72" t="s">
        <v>165</v>
      </c>
      <c r="B29" s="105">
        <v>44</v>
      </c>
      <c r="C29" s="104">
        <v>17</v>
      </c>
      <c r="D29" s="105">
        <v>9</v>
      </c>
      <c r="E29" s="105">
        <v>8</v>
      </c>
      <c r="F29" s="6">
        <v>3</v>
      </c>
      <c r="G29" s="174">
        <v>5</v>
      </c>
      <c r="H29" s="105">
        <v>2</v>
      </c>
      <c r="I29" s="105">
        <v>1</v>
      </c>
      <c r="J29" s="105">
        <v>1</v>
      </c>
      <c r="K29" s="105">
        <v>0</v>
      </c>
      <c r="L29" s="105">
        <v>0</v>
      </c>
      <c r="M29" s="105">
        <v>1</v>
      </c>
      <c r="N29" s="105">
        <v>0</v>
      </c>
      <c r="O29" s="105">
        <v>0</v>
      </c>
      <c r="P29" s="105">
        <v>0</v>
      </c>
      <c r="Q29" s="105">
        <v>0</v>
      </c>
      <c r="S29" s="93" t="s">
        <v>87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72" t="s">
        <v>164</v>
      </c>
      <c r="B30" s="105">
        <v>52</v>
      </c>
      <c r="C30" s="104">
        <v>17</v>
      </c>
      <c r="D30" s="179">
        <v>10</v>
      </c>
      <c r="E30" s="180">
        <v>7</v>
      </c>
      <c r="F30" s="105">
        <v>2</v>
      </c>
      <c r="G30" s="105">
        <v>5</v>
      </c>
      <c r="H30" s="105">
        <v>2</v>
      </c>
      <c r="I30" s="171">
        <v>1</v>
      </c>
      <c r="J30" s="105">
        <v>1</v>
      </c>
      <c r="K30" s="105">
        <v>0</v>
      </c>
      <c r="L30" s="178">
        <v>1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S30" s="93" t="s">
        <v>89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72" t="s">
        <v>163</v>
      </c>
      <c r="B31" s="105">
        <v>45</v>
      </c>
      <c r="C31" s="104">
        <v>22</v>
      </c>
      <c r="D31" s="178">
        <v>0</v>
      </c>
      <c r="E31" s="105">
        <v>11</v>
      </c>
      <c r="F31" s="105">
        <v>1</v>
      </c>
      <c r="G31" s="105">
        <v>10</v>
      </c>
      <c r="H31" s="105">
        <v>1</v>
      </c>
      <c r="I31" s="105">
        <v>1</v>
      </c>
      <c r="J31" s="105">
        <v>1</v>
      </c>
      <c r="K31" s="105">
        <v>0</v>
      </c>
      <c r="L31" s="178">
        <v>7</v>
      </c>
      <c r="M31" s="105">
        <v>0</v>
      </c>
      <c r="N31" s="105">
        <v>0</v>
      </c>
      <c r="O31" s="105">
        <v>0</v>
      </c>
      <c r="P31" s="178">
        <v>11</v>
      </c>
      <c r="Q31" s="105">
        <v>0</v>
      </c>
      <c r="S31" s="93" t="s">
        <v>91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03" t="s">
        <v>162</v>
      </c>
      <c r="B32" s="105">
        <v>57</v>
      </c>
      <c r="C32" s="104">
        <v>27</v>
      </c>
      <c r="D32" s="178">
        <v>0</v>
      </c>
      <c r="E32" s="178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78">
        <v>2</v>
      </c>
      <c r="P32" s="178">
        <v>16</v>
      </c>
      <c r="Q32" s="178">
        <v>9</v>
      </c>
      <c r="S32" s="93" t="s">
        <v>93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03" t="s">
        <v>161</v>
      </c>
      <c r="B33" s="105">
        <v>23</v>
      </c>
      <c r="C33" s="104">
        <v>7</v>
      </c>
      <c r="D33" s="178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78">
        <v>3</v>
      </c>
      <c r="Q33" s="178">
        <v>4</v>
      </c>
      <c r="S33" s="93" t="s">
        <v>95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72" t="s">
        <v>160</v>
      </c>
      <c r="B34" s="105">
        <v>15</v>
      </c>
      <c r="C34" s="104">
        <v>2</v>
      </c>
      <c r="D34" s="105">
        <v>0</v>
      </c>
      <c r="E34" s="105">
        <v>0</v>
      </c>
      <c r="F34" s="6">
        <v>0</v>
      </c>
      <c r="G34" s="6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05">
        <v>2</v>
      </c>
      <c r="O34" s="105">
        <v>0</v>
      </c>
      <c r="P34" s="105">
        <v>0</v>
      </c>
      <c r="Q34" s="105">
        <v>0</v>
      </c>
      <c r="S34" s="93" t="s">
        <v>97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241" t="s">
        <v>152</v>
      </c>
      <c r="B35" s="105">
        <v>23</v>
      </c>
      <c r="C35" s="104">
        <v>7</v>
      </c>
      <c r="D35" s="105">
        <v>0</v>
      </c>
      <c r="E35" s="105">
        <v>7</v>
      </c>
      <c r="F35" s="6">
        <v>0</v>
      </c>
      <c r="G35" s="6">
        <v>7</v>
      </c>
      <c r="H35" s="105">
        <v>2</v>
      </c>
      <c r="I35" s="105">
        <v>2</v>
      </c>
      <c r="J35" s="105">
        <v>1</v>
      </c>
      <c r="K35" s="105">
        <v>0</v>
      </c>
      <c r="L35" s="105">
        <v>2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S35" s="93" t="s">
        <v>99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72" t="s">
        <v>153</v>
      </c>
      <c r="B36" s="105">
        <v>37</v>
      </c>
      <c r="C36" s="104">
        <v>15</v>
      </c>
      <c r="D36" s="105">
        <v>9</v>
      </c>
      <c r="E36" s="105">
        <v>6</v>
      </c>
      <c r="F36" s="6">
        <v>2</v>
      </c>
      <c r="G36" s="174">
        <v>4</v>
      </c>
      <c r="H36" s="105">
        <v>2</v>
      </c>
      <c r="I36" s="105">
        <v>1</v>
      </c>
      <c r="J36" s="105">
        <v>1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S36" s="93" t="s">
        <v>87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72" t="s">
        <v>154</v>
      </c>
      <c r="B37" s="105">
        <v>38</v>
      </c>
      <c r="C37" s="104">
        <v>17</v>
      </c>
      <c r="D37" s="179">
        <v>7</v>
      </c>
      <c r="E37" s="179">
        <v>5</v>
      </c>
      <c r="F37" s="105">
        <v>1</v>
      </c>
      <c r="G37" s="105">
        <v>4</v>
      </c>
      <c r="H37" s="105">
        <v>1</v>
      </c>
      <c r="I37" s="171">
        <v>1</v>
      </c>
      <c r="J37" s="105">
        <v>1</v>
      </c>
      <c r="K37" s="105">
        <v>1</v>
      </c>
      <c r="L37" s="105">
        <v>0</v>
      </c>
      <c r="M37" s="105">
        <v>0</v>
      </c>
      <c r="N37" s="105">
        <v>0</v>
      </c>
      <c r="O37" s="105">
        <v>0</v>
      </c>
      <c r="P37" s="178">
        <v>1</v>
      </c>
      <c r="Q37" s="178">
        <v>4</v>
      </c>
      <c r="S37" s="93" t="s">
        <v>89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72" t="s">
        <v>155</v>
      </c>
      <c r="B38" s="105">
        <v>45</v>
      </c>
      <c r="C38" s="104">
        <v>21</v>
      </c>
      <c r="D38" s="105">
        <v>12</v>
      </c>
      <c r="E38" s="105">
        <v>9</v>
      </c>
      <c r="F38" s="105">
        <v>3</v>
      </c>
      <c r="G38" s="105">
        <v>6</v>
      </c>
      <c r="H38" s="105">
        <v>3</v>
      </c>
      <c r="I38" s="105">
        <v>1</v>
      </c>
      <c r="J38" s="105">
        <v>2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S38" s="93" t="s">
        <v>91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03" t="s">
        <v>156</v>
      </c>
      <c r="B39" s="105">
        <v>40</v>
      </c>
      <c r="C39" s="104">
        <v>15</v>
      </c>
      <c r="D39" s="105">
        <v>6</v>
      </c>
      <c r="E39" s="105">
        <v>9</v>
      </c>
      <c r="F39" s="105">
        <v>4</v>
      </c>
      <c r="G39" s="105">
        <v>5</v>
      </c>
      <c r="H39" s="105">
        <v>2</v>
      </c>
      <c r="I39" s="105">
        <v>1</v>
      </c>
      <c r="J39" s="105">
        <v>1</v>
      </c>
      <c r="K39" s="105">
        <v>0</v>
      </c>
      <c r="L39" s="105">
        <v>0</v>
      </c>
      <c r="M39" s="105">
        <v>1</v>
      </c>
      <c r="N39" s="105">
        <v>0</v>
      </c>
      <c r="O39" s="105">
        <v>0</v>
      </c>
      <c r="P39" s="105">
        <v>0</v>
      </c>
      <c r="Q39" s="105">
        <v>0</v>
      </c>
      <c r="S39" s="93" t="s">
        <v>93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03" t="s">
        <v>157</v>
      </c>
      <c r="B40" s="105">
        <v>28</v>
      </c>
      <c r="C40" s="104">
        <v>6</v>
      </c>
      <c r="D40" s="178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78">
        <v>3</v>
      </c>
      <c r="Q40" s="178">
        <v>3</v>
      </c>
      <c r="S40" s="93" t="s">
        <v>95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72" t="s">
        <v>158</v>
      </c>
      <c r="B41" s="105">
        <v>13</v>
      </c>
      <c r="C41" s="104">
        <v>2</v>
      </c>
      <c r="D41" s="105">
        <v>0</v>
      </c>
      <c r="E41" s="105">
        <v>0</v>
      </c>
      <c r="F41" s="6">
        <v>0</v>
      </c>
      <c r="G41" s="6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2</v>
      </c>
      <c r="O41" s="105">
        <v>0</v>
      </c>
      <c r="P41" s="105">
        <v>0</v>
      </c>
      <c r="Q41" s="105">
        <v>0</v>
      </c>
      <c r="S41" s="93" t="s">
        <v>97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72" t="s">
        <v>159</v>
      </c>
      <c r="B42" s="105">
        <v>21</v>
      </c>
      <c r="C42" s="104">
        <v>4</v>
      </c>
      <c r="D42" s="105">
        <v>0</v>
      </c>
      <c r="E42" s="178">
        <v>0</v>
      </c>
      <c r="F42" s="6">
        <v>0</v>
      </c>
      <c r="G42" s="6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78">
        <v>1</v>
      </c>
      <c r="Q42" s="178">
        <v>3</v>
      </c>
      <c r="S42" s="93" t="s">
        <v>99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19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66"/>
      <c r="S43" s="146"/>
    </row>
    <row r="44" ht="14.25" customHeight="1" thickTop="1"/>
    <row r="45" spans="19:21" ht="14.25" customHeight="1">
      <c r="S45" s="93"/>
      <c r="T45" s="93"/>
      <c r="U45" s="93"/>
    </row>
    <row r="46" spans="19:21" ht="14.25" customHeight="1">
      <c r="S46" s="93"/>
      <c r="T46" s="93"/>
      <c r="U46" s="175"/>
    </row>
    <row r="47" spans="19:20" ht="14.25" customHeight="1">
      <c r="S47" s="93"/>
      <c r="T47" s="9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objects="1" scenarios="1" formatCells="0" formatColumns="0" formatRows="0" insertColumns="0" insertRows="0" insertHyperlinks="0" deleteColumns="0" deleteRow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Y59"/>
  <sheetViews>
    <sheetView zoomScale="110" zoomScaleNormal="110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421875" style="0" customWidth="1"/>
    <col min="3" max="3" width="4.421875" style="0" customWidth="1"/>
    <col min="5" max="5" width="8.00390625" style="0" customWidth="1"/>
    <col min="6" max="6" width="7.8515625" style="0" customWidth="1"/>
    <col min="7" max="7" width="9.28125" style="0" customWidth="1"/>
    <col min="8" max="8" width="6.7109375" style="0" customWidth="1"/>
    <col min="9" max="9" width="6.57421875" style="0" customWidth="1"/>
    <col min="10" max="10" width="6.8515625" style="0" customWidth="1"/>
    <col min="11" max="11" width="7.8515625" style="0" customWidth="1"/>
    <col min="12" max="12" width="7.00390625" style="0" customWidth="1"/>
    <col min="13" max="13" width="7.7109375" style="0" customWidth="1"/>
    <col min="14" max="14" width="8.57421875" style="0" customWidth="1"/>
    <col min="15" max="15" width="7.57421875" style="0" customWidth="1"/>
    <col min="16" max="16" width="6.7109375" style="0" customWidth="1"/>
    <col min="17" max="17" width="8.28125" style="0" customWidth="1"/>
    <col min="18" max="18" width="0.85546875" style="0" customWidth="1"/>
    <col min="19" max="19" width="4.00390625" style="146" customWidth="1"/>
  </cols>
  <sheetData>
    <row r="1" spans="1:28" ht="28.5" customHeight="1" thickBot="1">
      <c r="A1" s="268" t="s">
        <v>35</v>
      </c>
      <c r="B1" s="271"/>
      <c r="C1" s="201"/>
      <c r="D1" s="202" t="s">
        <v>78</v>
      </c>
      <c r="E1" s="201"/>
      <c r="F1" s="201"/>
      <c r="G1" s="201"/>
      <c r="H1" s="201"/>
      <c r="I1" s="201"/>
      <c r="J1" s="201"/>
      <c r="K1" s="201"/>
      <c r="L1" s="201"/>
      <c r="M1" s="201"/>
      <c r="N1" s="201"/>
      <c r="O1" s="201"/>
      <c r="P1" s="201"/>
      <c r="Q1" s="201"/>
      <c r="R1" s="203"/>
      <c r="S1" s="204"/>
      <c r="T1" s="203"/>
      <c r="U1" s="203"/>
      <c r="V1" s="203"/>
      <c r="W1" s="203"/>
      <c r="X1" s="203"/>
      <c r="Y1" s="203"/>
      <c r="Z1" s="203"/>
      <c r="AA1" s="203"/>
      <c r="AB1" s="203"/>
    </row>
    <row r="2" spans="1:28" ht="0" customHeight="1" hidden="1" thickBot="1">
      <c r="A2" s="271"/>
      <c r="B2" s="271"/>
      <c r="C2" s="201"/>
      <c r="D2" s="201"/>
      <c r="E2" s="201"/>
      <c r="F2" s="201"/>
      <c r="G2" s="201"/>
      <c r="H2" s="201"/>
      <c r="I2" s="201"/>
      <c r="J2" s="201"/>
      <c r="K2" s="201"/>
      <c r="L2" s="201"/>
      <c r="M2" s="201"/>
      <c r="N2" s="201"/>
      <c r="O2" s="201"/>
      <c r="P2" s="201"/>
      <c r="Q2" s="201"/>
      <c r="R2" s="203"/>
      <c r="S2" s="204"/>
      <c r="T2" s="203"/>
      <c r="U2" s="203"/>
      <c r="V2" s="203"/>
      <c r="W2" s="203"/>
      <c r="X2" s="203"/>
      <c r="Y2" s="203"/>
      <c r="Z2" s="203"/>
      <c r="AA2" s="203"/>
      <c r="AB2" s="203"/>
    </row>
    <row r="3" spans="1:28" ht="12.75" customHeight="1" thickTop="1">
      <c r="A3" s="271"/>
      <c r="B3" s="271"/>
      <c r="C3" s="205"/>
      <c r="D3" s="46" t="s">
        <v>2</v>
      </c>
      <c r="E3" s="13"/>
      <c r="F3" s="14"/>
      <c r="G3" s="16" t="s">
        <v>5</v>
      </c>
      <c r="H3" s="206"/>
      <c r="I3" s="206"/>
      <c r="J3" s="206"/>
      <c r="K3" s="206"/>
      <c r="L3" s="206"/>
      <c r="M3" s="207"/>
      <c r="N3" s="208"/>
      <c r="O3" s="209"/>
      <c r="P3" s="210"/>
      <c r="Q3" s="211"/>
      <c r="R3" s="203"/>
      <c r="S3" s="204"/>
      <c r="T3" s="203"/>
      <c r="U3" s="203"/>
      <c r="V3" s="203"/>
      <c r="W3" s="203"/>
      <c r="X3" s="203"/>
      <c r="Y3" s="203"/>
      <c r="Z3" s="203"/>
      <c r="AA3" s="203"/>
      <c r="AB3" s="203"/>
    </row>
    <row r="4" spans="1:28" ht="12" customHeight="1">
      <c r="A4" s="271"/>
      <c r="B4" s="271"/>
      <c r="C4" s="205"/>
      <c r="D4" s="47" t="s">
        <v>7</v>
      </c>
      <c r="E4" s="18"/>
      <c r="F4" s="19"/>
      <c r="G4" s="20" t="s">
        <v>8</v>
      </c>
      <c r="H4" s="212"/>
      <c r="I4" s="212"/>
      <c r="J4" s="212"/>
      <c r="K4" s="212"/>
      <c r="L4" s="212"/>
      <c r="M4" s="213"/>
      <c r="N4" s="85" t="s">
        <v>26</v>
      </c>
      <c r="O4" s="86" t="s">
        <v>22</v>
      </c>
      <c r="P4" s="87" t="s">
        <v>56</v>
      </c>
      <c r="Q4" s="88" t="s">
        <v>56</v>
      </c>
      <c r="R4" s="203"/>
      <c r="S4" s="204"/>
      <c r="T4" s="203"/>
      <c r="U4" s="203"/>
      <c r="V4" s="203"/>
      <c r="W4" s="203"/>
      <c r="X4" s="203"/>
      <c r="Y4" s="203"/>
      <c r="Z4" s="203"/>
      <c r="AA4" s="203"/>
      <c r="AB4" s="203"/>
    </row>
    <row r="5" spans="1:28" ht="27" customHeight="1" thickBot="1">
      <c r="A5" s="271"/>
      <c r="B5" s="271"/>
      <c r="C5" s="119"/>
      <c r="D5" s="47" t="s">
        <v>0</v>
      </c>
      <c r="E5" s="24" t="s">
        <v>49</v>
      </c>
      <c r="F5" s="214"/>
      <c r="G5" s="214"/>
      <c r="H5" s="19"/>
      <c r="I5" s="19"/>
      <c r="J5" s="19"/>
      <c r="K5" s="19"/>
      <c r="L5" s="19"/>
      <c r="M5" s="215"/>
      <c r="N5" s="216"/>
      <c r="O5" s="217"/>
      <c r="P5" s="143" t="s">
        <v>57</v>
      </c>
      <c r="Q5" s="144" t="s">
        <v>58</v>
      </c>
      <c r="R5" s="218"/>
      <c r="S5" s="204"/>
      <c r="T5" s="203"/>
      <c r="U5" s="203"/>
      <c r="V5" s="203"/>
      <c r="W5" s="203"/>
      <c r="X5" s="203"/>
      <c r="Y5" s="203"/>
      <c r="Z5" s="203"/>
      <c r="AA5" s="203"/>
      <c r="AB5" s="203"/>
    </row>
    <row r="6" spans="1:28" ht="29.25" customHeight="1" thickBot="1" thickTop="1">
      <c r="A6" s="271"/>
      <c r="B6" s="271"/>
      <c r="C6" s="119"/>
      <c r="D6" s="47" t="s">
        <v>47</v>
      </c>
      <c r="E6" s="24" t="s">
        <v>50</v>
      </c>
      <c r="F6" s="28" t="s">
        <v>6</v>
      </c>
      <c r="G6" s="29" t="s">
        <v>9</v>
      </c>
      <c r="H6" s="219"/>
      <c r="I6" s="219"/>
      <c r="J6" s="219"/>
      <c r="K6" s="219"/>
      <c r="L6" s="219"/>
      <c r="M6" s="220"/>
      <c r="N6" s="216"/>
      <c r="O6" s="217"/>
      <c r="P6" s="221"/>
      <c r="Q6" s="222"/>
      <c r="R6" s="218"/>
      <c r="S6" s="204"/>
      <c r="T6" s="203"/>
      <c r="U6" s="203"/>
      <c r="V6" s="203"/>
      <c r="W6" s="203"/>
      <c r="X6" s="203"/>
      <c r="Y6" s="203"/>
      <c r="Z6" s="203"/>
      <c r="AA6" s="203"/>
      <c r="AB6" s="203"/>
    </row>
    <row r="7" spans="1:28" ht="66" customHeight="1" thickBot="1" thickTop="1">
      <c r="A7" s="89"/>
      <c r="B7" s="197" t="s">
        <v>10</v>
      </c>
      <c r="C7" s="198" t="s">
        <v>1</v>
      </c>
      <c r="D7" s="47" t="s">
        <v>40</v>
      </c>
      <c r="E7" s="98" t="s">
        <v>43</v>
      </c>
      <c r="F7" s="32" t="s">
        <v>39</v>
      </c>
      <c r="G7" s="199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R7" s="203"/>
      <c r="S7" s="204"/>
      <c r="T7" s="204" t="s">
        <v>59</v>
      </c>
      <c r="U7" s="203"/>
      <c r="V7" s="203"/>
      <c r="W7" s="203"/>
      <c r="X7" s="203"/>
      <c r="Y7" s="203"/>
      <c r="Z7" s="203"/>
      <c r="AA7" s="203"/>
      <c r="AB7" s="203"/>
    </row>
    <row r="8" spans="1:28" ht="14.25" customHeight="1" thickBot="1" thickTop="1">
      <c r="A8" s="200" t="s">
        <v>0</v>
      </c>
      <c r="B8" s="151">
        <f aca="true" t="shared" si="0" ref="B8:P8">SUM(B12:B44)</f>
        <v>1209</v>
      </c>
      <c r="C8" s="8">
        <f t="shared" si="0"/>
        <v>370</v>
      </c>
      <c r="D8" s="48">
        <f t="shared" si="0"/>
        <v>132</v>
      </c>
      <c r="E8" s="33">
        <f t="shared" si="0"/>
        <v>148</v>
      </c>
      <c r="F8" s="36">
        <f t="shared" si="0"/>
        <v>31</v>
      </c>
      <c r="G8" s="39">
        <f t="shared" si="0"/>
        <v>117</v>
      </c>
      <c r="H8" s="43">
        <f t="shared" si="0"/>
        <v>36</v>
      </c>
      <c r="I8" s="43">
        <f t="shared" si="0"/>
        <v>19</v>
      </c>
      <c r="J8" s="43">
        <f t="shared" si="0"/>
        <v>18</v>
      </c>
      <c r="K8" s="43">
        <f>SUM(K12:K44)</f>
        <v>2</v>
      </c>
      <c r="L8" s="43">
        <f t="shared" si="0"/>
        <v>28</v>
      </c>
      <c r="M8" s="43">
        <f t="shared" si="0"/>
        <v>11</v>
      </c>
      <c r="N8" s="43">
        <f t="shared" si="0"/>
        <v>12</v>
      </c>
      <c r="O8" s="43">
        <f t="shared" si="0"/>
        <v>0</v>
      </c>
      <c r="P8" s="43">
        <f t="shared" si="0"/>
        <v>19</v>
      </c>
      <c r="Q8" s="43">
        <f>SUM(Q13:Q44)</f>
        <v>38</v>
      </c>
      <c r="R8" s="203"/>
      <c r="S8" s="204"/>
      <c r="T8" s="223" t="s">
        <v>55</v>
      </c>
      <c r="U8" s="203"/>
      <c r="V8" s="203"/>
      <c r="W8" s="203"/>
      <c r="X8" s="203"/>
      <c r="Y8" s="203"/>
      <c r="Z8" s="203"/>
      <c r="AA8" s="203"/>
      <c r="AB8" s="203"/>
    </row>
    <row r="9" spans="1:28" ht="14.25" thickBot="1" thickTop="1">
      <c r="A9" s="200" t="s">
        <v>3</v>
      </c>
      <c r="B9" s="224"/>
      <c r="C9" s="59">
        <f>COUNT($C12:C44)</f>
        <v>30</v>
      </c>
      <c r="D9" s="49">
        <f aca="true" t="shared" si="1" ref="D9:Q9">D8/$C$8</f>
        <v>0.3567567567567568</v>
      </c>
      <c r="E9" s="34">
        <f t="shared" si="1"/>
        <v>0.4</v>
      </c>
      <c r="F9" s="37">
        <f t="shared" si="1"/>
        <v>0.08378378378378379</v>
      </c>
      <c r="G9" s="40">
        <f t="shared" si="1"/>
        <v>0.3162162162162162</v>
      </c>
      <c r="H9" s="44">
        <f t="shared" si="1"/>
        <v>0.0972972972972973</v>
      </c>
      <c r="I9" s="44">
        <f t="shared" si="1"/>
        <v>0.051351351351351354</v>
      </c>
      <c r="J9" s="44">
        <f t="shared" si="1"/>
        <v>0.04864864864864865</v>
      </c>
      <c r="K9" s="44">
        <f t="shared" si="1"/>
        <v>0.005405405405405406</v>
      </c>
      <c r="L9" s="44">
        <f t="shared" si="1"/>
        <v>0.07567567567567568</v>
      </c>
      <c r="M9" s="44">
        <f t="shared" si="1"/>
        <v>0.02972972972972973</v>
      </c>
      <c r="N9" s="63">
        <f t="shared" si="1"/>
        <v>0.032432432432432434</v>
      </c>
      <c r="O9" s="78">
        <f t="shared" si="1"/>
        <v>0</v>
      </c>
      <c r="P9" s="67">
        <f t="shared" si="1"/>
        <v>0.051351351351351354</v>
      </c>
      <c r="Q9" s="73">
        <f t="shared" si="1"/>
        <v>0.10270270270270271</v>
      </c>
      <c r="R9" s="203"/>
      <c r="S9" s="204"/>
      <c r="T9" s="225" t="s">
        <v>60</v>
      </c>
      <c r="U9" s="203"/>
      <c r="V9" s="203"/>
      <c r="W9" s="203"/>
      <c r="X9" s="203"/>
      <c r="Y9" s="203"/>
      <c r="Z9" s="203"/>
      <c r="AA9" s="203"/>
      <c r="AB9" s="203"/>
    </row>
    <row r="10" spans="1:28" ht="14.25" thickBot="1" thickTop="1">
      <c r="A10" s="200" t="s">
        <v>4</v>
      </c>
      <c r="B10" s="10">
        <f>B8/C9</f>
        <v>40.3</v>
      </c>
      <c r="C10" s="10">
        <f>C8/C9</f>
        <v>12.333333333333334</v>
      </c>
      <c r="D10" s="50">
        <f aca="true" t="shared" si="2" ref="D10:Q10">D8/$C$9</f>
        <v>4.4</v>
      </c>
      <c r="E10" s="35">
        <f t="shared" si="2"/>
        <v>4.933333333333334</v>
      </c>
      <c r="F10" s="38">
        <f t="shared" si="2"/>
        <v>1.0333333333333334</v>
      </c>
      <c r="G10" s="41">
        <f t="shared" si="2"/>
        <v>3.9</v>
      </c>
      <c r="H10" s="45">
        <f t="shared" si="2"/>
        <v>1.2</v>
      </c>
      <c r="I10" s="45">
        <f t="shared" si="2"/>
        <v>0.6333333333333333</v>
      </c>
      <c r="J10" s="45">
        <f t="shared" si="2"/>
        <v>0.6</v>
      </c>
      <c r="K10" s="45">
        <f>K8/$C$9</f>
        <v>0.06666666666666667</v>
      </c>
      <c r="L10" s="45">
        <f t="shared" si="2"/>
        <v>0.9333333333333333</v>
      </c>
      <c r="M10" s="45">
        <f t="shared" si="2"/>
        <v>0.36666666666666664</v>
      </c>
      <c r="N10" s="64">
        <f t="shared" si="2"/>
        <v>0.4</v>
      </c>
      <c r="O10" s="79">
        <f t="shared" si="2"/>
        <v>0</v>
      </c>
      <c r="P10" s="68">
        <f t="shared" si="2"/>
        <v>0.6333333333333333</v>
      </c>
      <c r="Q10" s="74">
        <f t="shared" si="2"/>
        <v>1.2666666666666666</v>
      </c>
      <c r="R10" s="203"/>
      <c r="S10" s="204"/>
      <c r="T10" s="226" t="s">
        <v>61</v>
      </c>
      <c r="U10" s="203"/>
      <c r="V10" s="203"/>
      <c r="W10" s="203"/>
      <c r="X10" s="203"/>
      <c r="Y10" s="203"/>
      <c r="Z10" s="203"/>
      <c r="AA10" s="203"/>
      <c r="AB10" s="203"/>
    </row>
    <row r="11" spans="1:51" ht="14.25" customHeight="1" thickBot="1" thickTop="1">
      <c r="A11" s="161" t="s">
        <v>65</v>
      </c>
      <c r="B11" s="162" t="s">
        <v>64</v>
      </c>
      <c r="C11" s="203"/>
      <c r="D11" s="203"/>
      <c r="E11" s="203"/>
      <c r="F11" s="121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223"/>
      <c r="S11" s="204"/>
      <c r="T11" s="22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250" t="s">
        <v>210</v>
      </c>
      <c r="B12" s="235">
        <v>39</v>
      </c>
      <c r="C12" s="235">
        <v>13</v>
      </c>
      <c r="D12" s="246">
        <v>0</v>
      </c>
      <c r="E12" s="246">
        <v>0</v>
      </c>
      <c r="F12" s="244">
        <v>0</v>
      </c>
      <c r="G12" s="244">
        <v>0</v>
      </c>
      <c r="H12" s="244">
        <v>0</v>
      </c>
      <c r="I12" s="244">
        <v>0</v>
      </c>
      <c r="J12" s="244">
        <v>0</v>
      </c>
      <c r="K12" s="244">
        <v>0</v>
      </c>
      <c r="L12" s="244">
        <v>0</v>
      </c>
      <c r="M12" s="244">
        <v>0</v>
      </c>
      <c r="N12" s="244">
        <v>0</v>
      </c>
      <c r="O12" s="244">
        <v>0</v>
      </c>
      <c r="P12" s="246">
        <v>4</v>
      </c>
      <c r="Q12" s="178">
        <v>9</v>
      </c>
      <c r="R12" s="228"/>
      <c r="S12" s="128" t="s">
        <v>91</v>
      </c>
      <c r="T12" s="130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245" t="s">
        <v>209</v>
      </c>
      <c r="B13" s="235">
        <v>53</v>
      </c>
      <c r="C13" s="235">
        <v>18</v>
      </c>
      <c r="D13" s="244">
        <v>9</v>
      </c>
      <c r="E13" s="244">
        <v>9</v>
      </c>
      <c r="F13" s="244">
        <v>3</v>
      </c>
      <c r="G13" s="244">
        <v>6</v>
      </c>
      <c r="H13" s="244">
        <v>3</v>
      </c>
      <c r="I13" s="244">
        <v>1</v>
      </c>
      <c r="J13" s="244">
        <v>1</v>
      </c>
      <c r="K13" s="244">
        <v>0</v>
      </c>
      <c r="L13" s="244">
        <v>0</v>
      </c>
      <c r="M13" s="244">
        <v>1</v>
      </c>
      <c r="N13" s="244">
        <v>0</v>
      </c>
      <c r="O13" s="244">
        <v>0</v>
      </c>
      <c r="P13" s="244">
        <v>0</v>
      </c>
      <c r="Q13" s="105">
        <v>0</v>
      </c>
      <c r="R13" s="228"/>
      <c r="S13" s="128" t="s">
        <v>93</v>
      </c>
      <c r="T13" s="130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245" t="s">
        <v>208</v>
      </c>
      <c r="B14" s="235">
        <v>32</v>
      </c>
      <c r="C14" s="235">
        <v>3</v>
      </c>
      <c r="D14" s="244">
        <v>3</v>
      </c>
      <c r="E14" s="244">
        <v>0</v>
      </c>
      <c r="F14" s="244">
        <v>0</v>
      </c>
      <c r="G14" s="235">
        <v>0</v>
      </c>
      <c r="H14" s="244">
        <v>0</v>
      </c>
      <c r="I14" s="244">
        <v>0</v>
      </c>
      <c r="J14" s="244">
        <v>0</v>
      </c>
      <c r="K14" s="244">
        <v>0</v>
      </c>
      <c r="L14" s="244">
        <v>0</v>
      </c>
      <c r="M14" s="244">
        <v>0</v>
      </c>
      <c r="N14" s="244">
        <v>0</v>
      </c>
      <c r="O14" s="244">
        <v>0</v>
      </c>
      <c r="P14" s="244">
        <v>0</v>
      </c>
      <c r="Q14" s="105">
        <v>0</v>
      </c>
      <c r="R14" s="228"/>
      <c r="S14" s="128" t="s">
        <v>95</v>
      </c>
      <c r="T14" s="130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28" ht="14.25" customHeight="1" thickBot="1" thickTop="1">
      <c r="A15" s="245" t="s">
        <v>207</v>
      </c>
      <c r="B15" s="235">
        <v>33</v>
      </c>
      <c r="C15" s="235">
        <v>8</v>
      </c>
      <c r="D15" s="244">
        <v>0</v>
      </c>
      <c r="E15" s="246">
        <v>3</v>
      </c>
      <c r="F15" s="244">
        <v>0</v>
      </c>
      <c r="G15" s="244">
        <v>3</v>
      </c>
      <c r="H15" s="244">
        <v>0</v>
      </c>
      <c r="I15" s="244">
        <v>0</v>
      </c>
      <c r="J15" s="244">
        <v>0</v>
      </c>
      <c r="K15" s="244">
        <v>0</v>
      </c>
      <c r="L15" s="244">
        <v>0</v>
      </c>
      <c r="M15" s="244">
        <v>3</v>
      </c>
      <c r="N15" s="248">
        <v>2</v>
      </c>
      <c r="O15" s="244">
        <v>0</v>
      </c>
      <c r="P15" s="246">
        <v>1</v>
      </c>
      <c r="Q15" s="178">
        <v>2</v>
      </c>
      <c r="R15" s="228"/>
      <c r="S15" s="128" t="s">
        <v>97</v>
      </c>
      <c r="T15" s="203"/>
      <c r="U15" s="203"/>
      <c r="V15" s="203"/>
      <c r="W15" s="203"/>
      <c r="X15" s="203"/>
      <c r="Y15" s="203"/>
      <c r="Z15" s="203"/>
      <c r="AA15" s="203"/>
      <c r="AB15" s="203"/>
    </row>
    <row r="16" spans="1:28" ht="14.25" customHeight="1" thickBot="1" thickTop="1">
      <c r="A16" s="249" t="s">
        <v>206</v>
      </c>
      <c r="B16" s="235">
        <v>46</v>
      </c>
      <c r="C16" s="235">
        <v>9</v>
      </c>
      <c r="D16" s="244">
        <v>0</v>
      </c>
      <c r="E16" s="244">
        <v>9</v>
      </c>
      <c r="F16" s="244">
        <v>1</v>
      </c>
      <c r="G16" s="244">
        <v>8</v>
      </c>
      <c r="H16" s="244">
        <v>1</v>
      </c>
      <c r="I16" s="244">
        <v>1</v>
      </c>
      <c r="J16" s="244">
        <v>1</v>
      </c>
      <c r="K16" s="244">
        <v>0</v>
      </c>
      <c r="L16" s="244">
        <v>4</v>
      </c>
      <c r="M16" s="244">
        <v>1</v>
      </c>
      <c r="N16" s="244">
        <v>0</v>
      </c>
      <c r="O16" s="244">
        <v>0</v>
      </c>
      <c r="P16" s="244">
        <v>0</v>
      </c>
      <c r="Q16" s="105">
        <v>0</v>
      </c>
      <c r="R16" s="228"/>
      <c r="S16" s="128" t="s">
        <v>99</v>
      </c>
      <c r="T16" s="203"/>
      <c r="U16" s="203"/>
      <c r="V16" s="203"/>
      <c r="W16" s="203"/>
      <c r="X16" s="203"/>
      <c r="Y16" s="203"/>
      <c r="Z16" s="203"/>
      <c r="AA16" s="203"/>
      <c r="AB16" s="203"/>
    </row>
    <row r="17" spans="1:28" ht="14.25" customHeight="1" thickBot="1" thickTop="1">
      <c r="A17" s="251" t="s">
        <v>205</v>
      </c>
      <c r="B17" s="235">
        <v>49</v>
      </c>
      <c r="C17" s="235">
        <v>18</v>
      </c>
      <c r="D17" s="246">
        <v>0</v>
      </c>
      <c r="E17" s="247">
        <v>18</v>
      </c>
      <c r="F17" s="244">
        <v>2</v>
      </c>
      <c r="G17" s="244">
        <v>16</v>
      </c>
      <c r="H17" s="244">
        <v>2</v>
      </c>
      <c r="I17" s="244">
        <v>1</v>
      </c>
      <c r="J17" s="244">
        <v>1</v>
      </c>
      <c r="K17" s="244">
        <v>0</v>
      </c>
      <c r="L17" s="246">
        <v>11</v>
      </c>
      <c r="M17" s="244">
        <v>0</v>
      </c>
      <c r="N17" s="244">
        <v>0</v>
      </c>
      <c r="O17" s="244">
        <v>0</v>
      </c>
      <c r="P17" s="244">
        <v>0</v>
      </c>
      <c r="Q17" s="105">
        <v>0</v>
      </c>
      <c r="R17" s="228"/>
      <c r="S17" s="128" t="s">
        <v>87</v>
      </c>
      <c r="T17" s="203"/>
      <c r="U17" s="203"/>
      <c r="V17" s="203"/>
      <c r="W17" s="203"/>
      <c r="X17" s="203"/>
      <c r="Y17" s="203"/>
      <c r="Z17" s="203"/>
      <c r="AA17" s="203"/>
      <c r="AB17" s="203"/>
    </row>
    <row r="18" spans="1:28" ht="14.25" customHeight="1" thickBot="1" thickTop="1">
      <c r="A18" s="245" t="s">
        <v>204</v>
      </c>
      <c r="B18" s="235">
        <v>52</v>
      </c>
      <c r="C18" s="235">
        <v>19</v>
      </c>
      <c r="D18" s="244">
        <v>10</v>
      </c>
      <c r="E18" s="244">
        <v>9</v>
      </c>
      <c r="F18" s="244">
        <v>3</v>
      </c>
      <c r="G18" s="235">
        <v>6</v>
      </c>
      <c r="H18" s="244">
        <v>2</v>
      </c>
      <c r="I18" s="244">
        <v>1</v>
      </c>
      <c r="J18" s="244">
        <v>1</v>
      </c>
      <c r="K18" s="244">
        <v>1</v>
      </c>
      <c r="L18" s="244">
        <v>0</v>
      </c>
      <c r="M18" s="244">
        <v>1</v>
      </c>
      <c r="N18" s="244">
        <v>0</v>
      </c>
      <c r="O18" s="244">
        <v>0</v>
      </c>
      <c r="P18" s="244">
        <v>0</v>
      </c>
      <c r="Q18" s="105">
        <v>0</v>
      </c>
      <c r="R18" s="228"/>
      <c r="S18" s="128" t="s">
        <v>89</v>
      </c>
      <c r="T18" s="130"/>
      <c r="U18" s="130"/>
      <c r="V18" s="130"/>
      <c r="W18" s="203"/>
      <c r="X18" s="203"/>
      <c r="Y18" s="203"/>
      <c r="Z18" s="203"/>
      <c r="AA18" s="203"/>
      <c r="AB18" s="203"/>
    </row>
    <row r="19" spans="1:28" ht="14.25" customHeight="1" thickBot="1" thickTop="1">
      <c r="A19" s="245" t="s">
        <v>203</v>
      </c>
      <c r="B19" s="235">
        <v>42</v>
      </c>
      <c r="C19" s="235">
        <v>17</v>
      </c>
      <c r="D19" s="244">
        <v>10</v>
      </c>
      <c r="E19" s="244">
        <v>7</v>
      </c>
      <c r="F19" s="244">
        <v>2</v>
      </c>
      <c r="G19" s="244">
        <v>5</v>
      </c>
      <c r="H19" s="244">
        <v>3</v>
      </c>
      <c r="I19" s="244">
        <v>1</v>
      </c>
      <c r="J19" s="244">
        <v>1</v>
      </c>
      <c r="K19" s="244">
        <v>0</v>
      </c>
      <c r="L19" s="244">
        <v>0</v>
      </c>
      <c r="M19" s="244">
        <v>0</v>
      </c>
      <c r="N19" s="244">
        <v>0</v>
      </c>
      <c r="O19" s="244">
        <v>0</v>
      </c>
      <c r="P19" s="244">
        <v>0</v>
      </c>
      <c r="Q19" s="105">
        <v>0</v>
      </c>
      <c r="R19" s="228"/>
      <c r="S19" s="128" t="s">
        <v>91</v>
      </c>
      <c r="T19" s="130"/>
      <c r="U19" s="203"/>
      <c r="V19" s="203"/>
      <c r="W19" s="203"/>
      <c r="X19" s="203"/>
      <c r="Y19" s="203"/>
      <c r="Z19" s="203"/>
      <c r="AA19" s="203"/>
      <c r="AB19" s="203"/>
    </row>
    <row r="20" spans="1:28" ht="14.25" customHeight="1" thickBot="1" thickTop="1">
      <c r="A20" s="245" t="s">
        <v>202</v>
      </c>
      <c r="B20" s="235">
        <v>50</v>
      </c>
      <c r="C20" s="235">
        <v>18</v>
      </c>
      <c r="D20" s="244">
        <v>11</v>
      </c>
      <c r="E20" s="244">
        <v>7</v>
      </c>
      <c r="F20" s="244">
        <v>2</v>
      </c>
      <c r="G20" s="244">
        <v>5</v>
      </c>
      <c r="H20" s="244">
        <v>3</v>
      </c>
      <c r="I20" s="244">
        <v>1</v>
      </c>
      <c r="J20" s="244">
        <v>1</v>
      </c>
      <c r="K20" s="244">
        <v>0</v>
      </c>
      <c r="L20" s="244">
        <v>0</v>
      </c>
      <c r="M20" s="244">
        <v>0</v>
      </c>
      <c r="N20" s="244">
        <v>0</v>
      </c>
      <c r="O20" s="244">
        <v>0</v>
      </c>
      <c r="P20" s="244">
        <v>0</v>
      </c>
      <c r="Q20" s="105">
        <v>0</v>
      </c>
      <c r="R20" s="228"/>
      <c r="S20" s="128" t="s">
        <v>93</v>
      </c>
      <c r="T20" s="130"/>
      <c r="U20" s="130"/>
      <c r="V20" s="130"/>
      <c r="W20" s="203"/>
      <c r="X20" s="203"/>
      <c r="Y20" s="203"/>
      <c r="Z20" s="203"/>
      <c r="AA20" s="203"/>
      <c r="AB20" s="203"/>
    </row>
    <row r="21" spans="1:28" ht="14.25" customHeight="1" thickBot="1" thickTop="1">
      <c r="A21" s="245" t="s">
        <v>201</v>
      </c>
      <c r="B21" s="235">
        <v>25</v>
      </c>
      <c r="C21" s="235">
        <v>2</v>
      </c>
      <c r="D21" s="244">
        <v>2</v>
      </c>
      <c r="E21" s="244">
        <v>0</v>
      </c>
      <c r="F21" s="244">
        <v>0</v>
      </c>
      <c r="G21" s="235">
        <v>0</v>
      </c>
      <c r="H21" s="244">
        <v>0</v>
      </c>
      <c r="I21" s="244">
        <v>0</v>
      </c>
      <c r="J21" s="244">
        <v>0</v>
      </c>
      <c r="K21" s="244">
        <v>0</v>
      </c>
      <c r="L21" s="244">
        <v>0</v>
      </c>
      <c r="M21" s="244">
        <v>0</v>
      </c>
      <c r="N21" s="244">
        <v>0</v>
      </c>
      <c r="O21" s="244">
        <v>0</v>
      </c>
      <c r="P21" s="244">
        <v>0</v>
      </c>
      <c r="Q21" s="105">
        <v>0</v>
      </c>
      <c r="R21" s="228"/>
      <c r="S21" s="128" t="s">
        <v>95</v>
      </c>
      <c r="T21" s="130"/>
      <c r="U21" s="203"/>
      <c r="V21" s="203"/>
      <c r="W21" s="203"/>
      <c r="X21" s="203"/>
      <c r="Y21" s="203"/>
      <c r="Z21" s="203"/>
      <c r="AA21" s="203"/>
      <c r="AB21" s="203"/>
    </row>
    <row r="22" spans="1:28" ht="14.25" customHeight="1" thickBot="1" thickTop="1">
      <c r="A22" s="245" t="s">
        <v>200</v>
      </c>
      <c r="B22" s="235">
        <v>28</v>
      </c>
      <c r="C22" s="235">
        <v>2</v>
      </c>
      <c r="D22" s="244">
        <v>0</v>
      </c>
      <c r="E22" s="244">
        <v>0</v>
      </c>
      <c r="F22" s="244">
        <v>0</v>
      </c>
      <c r="G22" s="244">
        <v>0</v>
      </c>
      <c r="H22" s="244">
        <v>0</v>
      </c>
      <c r="I22" s="244">
        <v>0</v>
      </c>
      <c r="J22" s="244">
        <v>0</v>
      </c>
      <c r="K22" s="244">
        <v>0</v>
      </c>
      <c r="L22" s="244">
        <v>0</v>
      </c>
      <c r="M22" s="244">
        <v>0</v>
      </c>
      <c r="N22" s="244">
        <v>2</v>
      </c>
      <c r="O22" s="244">
        <v>0</v>
      </c>
      <c r="P22" s="244">
        <v>0</v>
      </c>
      <c r="Q22" s="105">
        <v>0</v>
      </c>
      <c r="R22" s="228"/>
      <c r="S22" s="128" t="s">
        <v>97</v>
      </c>
      <c r="T22" s="203"/>
      <c r="U22" s="203"/>
      <c r="V22" s="203"/>
      <c r="W22" s="203"/>
      <c r="X22" s="203"/>
      <c r="Y22" s="203"/>
      <c r="Z22" s="203"/>
      <c r="AA22" s="203"/>
      <c r="AB22" s="203"/>
    </row>
    <row r="23" spans="1:28" ht="14.25" customHeight="1" thickBot="1" thickTop="1">
      <c r="A23" s="250" t="s">
        <v>199</v>
      </c>
      <c r="B23" s="235">
        <v>36</v>
      </c>
      <c r="C23" s="235">
        <v>7</v>
      </c>
      <c r="D23" s="244">
        <v>0</v>
      </c>
      <c r="E23" s="248">
        <v>6</v>
      </c>
      <c r="F23" s="244">
        <v>0</v>
      </c>
      <c r="G23" s="244">
        <v>6</v>
      </c>
      <c r="H23" s="244">
        <v>1</v>
      </c>
      <c r="I23" s="244">
        <v>1</v>
      </c>
      <c r="J23" s="244">
        <v>1</v>
      </c>
      <c r="K23" s="244">
        <v>0</v>
      </c>
      <c r="L23" s="244">
        <v>3</v>
      </c>
      <c r="M23" s="244">
        <v>0</v>
      </c>
      <c r="N23" s="244">
        <v>0</v>
      </c>
      <c r="O23" s="244">
        <v>0</v>
      </c>
      <c r="P23" s="244">
        <v>0</v>
      </c>
      <c r="Q23" s="178">
        <v>1</v>
      </c>
      <c r="R23" s="228"/>
      <c r="S23" s="128" t="s">
        <v>99</v>
      </c>
      <c r="T23" s="130"/>
      <c r="U23" s="203"/>
      <c r="V23" s="203"/>
      <c r="W23" s="203"/>
      <c r="X23" s="203"/>
      <c r="Y23" s="203"/>
      <c r="Z23" s="203"/>
      <c r="AA23" s="203"/>
      <c r="AB23" s="203"/>
    </row>
    <row r="24" spans="1:28" ht="14.25" customHeight="1" thickBot="1" thickTop="1">
      <c r="A24" s="245" t="s">
        <v>198</v>
      </c>
      <c r="B24" s="235">
        <v>49</v>
      </c>
      <c r="C24" s="235">
        <v>20</v>
      </c>
      <c r="D24" s="248">
        <v>9</v>
      </c>
      <c r="E24" s="247">
        <v>11</v>
      </c>
      <c r="F24" s="244">
        <v>2</v>
      </c>
      <c r="G24" s="244">
        <v>9</v>
      </c>
      <c r="H24" s="244">
        <v>2</v>
      </c>
      <c r="I24" s="244">
        <v>2</v>
      </c>
      <c r="J24" s="244">
        <v>1</v>
      </c>
      <c r="K24" s="244">
        <v>0</v>
      </c>
      <c r="L24" s="246">
        <v>3</v>
      </c>
      <c r="M24" s="244">
        <v>1</v>
      </c>
      <c r="N24" s="244">
        <v>0</v>
      </c>
      <c r="O24" s="244">
        <v>0</v>
      </c>
      <c r="P24" s="244">
        <v>0</v>
      </c>
      <c r="Q24" s="105">
        <v>0</v>
      </c>
      <c r="R24" s="228"/>
      <c r="S24" s="128" t="s">
        <v>87</v>
      </c>
      <c r="T24" s="203"/>
      <c r="U24" s="203"/>
      <c r="V24" s="203"/>
      <c r="W24" s="203"/>
      <c r="X24" s="203"/>
      <c r="Y24" s="203"/>
      <c r="Z24" s="203"/>
      <c r="AA24" s="203"/>
      <c r="AB24" s="203"/>
    </row>
    <row r="25" spans="1:28" ht="14.25" customHeight="1" thickBot="1" thickTop="1">
      <c r="A25" s="245" t="s">
        <v>197</v>
      </c>
      <c r="B25" s="235">
        <v>48</v>
      </c>
      <c r="C25" s="235">
        <v>17</v>
      </c>
      <c r="D25" s="244">
        <v>10</v>
      </c>
      <c r="E25" s="244">
        <v>7</v>
      </c>
      <c r="F25" s="244">
        <v>2</v>
      </c>
      <c r="G25" s="235">
        <v>5</v>
      </c>
      <c r="H25" s="244">
        <v>3</v>
      </c>
      <c r="I25" s="244">
        <v>1</v>
      </c>
      <c r="J25" s="244">
        <v>1</v>
      </c>
      <c r="K25" s="244">
        <v>0</v>
      </c>
      <c r="L25" s="244">
        <v>0</v>
      </c>
      <c r="M25" s="244">
        <v>0</v>
      </c>
      <c r="N25" s="244">
        <v>0</v>
      </c>
      <c r="O25" s="244">
        <v>0</v>
      </c>
      <c r="P25" s="244">
        <v>0</v>
      </c>
      <c r="Q25" s="105">
        <v>0</v>
      </c>
      <c r="R25" s="228"/>
      <c r="S25" s="128" t="s">
        <v>89</v>
      </c>
      <c r="T25" s="203"/>
      <c r="U25" s="203"/>
      <c r="V25" s="203"/>
      <c r="W25" s="203"/>
      <c r="X25" s="203"/>
      <c r="Y25" s="203"/>
      <c r="Z25" s="203"/>
      <c r="AA25" s="203"/>
      <c r="AB25" s="203"/>
    </row>
    <row r="26" spans="1:28" ht="14.25" customHeight="1" thickBot="1" thickTop="1">
      <c r="A26" s="245" t="s">
        <v>196</v>
      </c>
      <c r="B26" s="235">
        <v>46</v>
      </c>
      <c r="C26" s="235">
        <v>17</v>
      </c>
      <c r="D26" s="244">
        <v>10</v>
      </c>
      <c r="E26" s="244">
        <v>7</v>
      </c>
      <c r="F26" s="244">
        <v>2</v>
      </c>
      <c r="G26" s="244">
        <v>5</v>
      </c>
      <c r="H26" s="244">
        <v>2</v>
      </c>
      <c r="I26" s="244">
        <v>1</v>
      </c>
      <c r="J26" s="244">
        <v>1</v>
      </c>
      <c r="K26" s="244">
        <v>1</v>
      </c>
      <c r="L26" s="244">
        <v>0</v>
      </c>
      <c r="M26" s="244">
        <v>0</v>
      </c>
      <c r="N26" s="244">
        <v>0</v>
      </c>
      <c r="O26" s="244">
        <v>0</v>
      </c>
      <c r="P26" s="244">
        <v>0</v>
      </c>
      <c r="Q26" s="105">
        <v>0</v>
      </c>
      <c r="R26" s="228"/>
      <c r="S26" s="128" t="s">
        <v>91</v>
      </c>
      <c r="T26" s="203"/>
      <c r="U26" s="203"/>
      <c r="V26" s="203"/>
      <c r="W26" s="203"/>
      <c r="X26" s="203"/>
      <c r="Y26" s="203"/>
      <c r="Z26" s="203"/>
      <c r="AA26" s="203"/>
      <c r="AB26" s="203"/>
    </row>
    <row r="27" spans="1:28" ht="14.25" customHeight="1" thickBot="1" thickTop="1">
      <c r="A27" s="245" t="s">
        <v>195</v>
      </c>
      <c r="B27" s="235">
        <v>43</v>
      </c>
      <c r="C27" s="235">
        <v>18</v>
      </c>
      <c r="D27" s="244">
        <v>9</v>
      </c>
      <c r="E27" s="244">
        <v>9</v>
      </c>
      <c r="F27" s="244">
        <v>3</v>
      </c>
      <c r="G27" s="244">
        <v>6</v>
      </c>
      <c r="H27" s="244">
        <v>3</v>
      </c>
      <c r="I27" s="244">
        <v>1</v>
      </c>
      <c r="J27" s="244">
        <v>1</v>
      </c>
      <c r="K27" s="244">
        <v>0</v>
      </c>
      <c r="L27" s="244">
        <v>0</v>
      </c>
      <c r="M27" s="244">
        <v>1</v>
      </c>
      <c r="N27" s="244">
        <v>0</v>
      </c>
      <c r="O27" s="244">
        <v>0</v>
      </c>
      <c r="P27" s="244">
        <v>0</v>
      </c>
      <c r="Q27" s="105">
        <v>0</v>
      </c>
      <c r="R27" s="228"/>
      <c r="S27" s="128" t="s">
        <v>93</v>
      </c>
      <c r="T27" s="203"/>
      <c r="U27" s="203"/>
      <c r="V27" s="203"/>
      <c r="W27" s="203"/>
      <c r="X27" s="203"/>
      <c r="Y27" s="203"/>
      <c r="Z27" s="203"/>
      <c r="AA27" s="203"/>
      <c r="AB27" s="203"/>
    </row>
    <row r="28" spans="1:28" ht="14.25" customHeight="1" thickBot="1" thickTop="1">
      <c r="A28" s="245" t="s">
        <v>194</v>
      </c>
      <c r="B28" s="235">
        <v>32</v>
      </c>
      <c r="C28" s="235">
        <v>7</v>
      </c>
      <c r="D28" s="244">
        <v>7</v>
      </c>
      <c r="E28" s="244">
        <v>0</v>
      </c>
      <c r="F28" s="244">
        <v>0</v>
      </c>
      <c r="G28" s="235">
        <v>0</v>
      </c>
      <c r="H28" s="244">
        <v>0</v>
      </c>
      <c r="I28" s="244">
        <v>0</v>
      </c>
      <c r="J28" s="244">
        <v>0</v>
      </c>
      <c r="K28" s="244">
        <v>0</v>
      </c>
      <c r="L28" s="244">
        <v>0</v>
      </c>
      <c r="M28" s="244">
        <v>0</v>
      </c>
      <c r="N28" s="244">
        <v>0</v>
      </c>
      <c r="O28" s="244">
        <v>0</v>
      </c>
      <c r="P28" s="244">
        <v>0</v>
      </c>
      <c r="Q28" s="105">
        <v>0</v>
      </c>
      <c r="R28" s="228"/>
      <c r="S28" s="128" t="s">
        <v>95</v>
      </c>
      <c r="T28" s="203"/>
      <c r="U28" s="203"/>
      <c r="V28" s="203"/>
      <c r="W28" s="203"/>
      <c r="X28" s="203"/>
      <c r="Y28" s="203"/>
      <c r="Z28" s="203"/>
      <c r="AA28" s="203"/>
      <c r="AB28" s="203"/>
    </row>
    <row r="29" spans="1:28" ht="14.25" customHeight="1" thickBot="1" thickTop="1">
      <c r="A29" s="245" t="s">
        <v>193</v>
      </c>
      <c r="B29" s="235">
        <v>36</v>
      </c>
      <c r="C29" s="235">
        <v>5</v>
      </c>
      <c r="D29" s="244">
        <v>0</v>
      </c>
      <c r="E29" s="244">
        <v>0</v>
      </c>
      <c r="F29" s="244">
        <v>0</v>
      </c>
      <c r="G29" s="244">
        <v>0</v>
      </c>
      <c r="H29" s="244">
        <v>0</v>
      </c>
      <c r="I29" s="244">
        <v>0</v>
      </c>
      <c r="J29" s="244">
        <v>0</v>
      </c>
      <c r="K29" s="244">
        <v>0</v>
      </c>
      <c r="L29" s="244">
        <v>0</v>
      </c>
      <c r="M29" s="244">
        <v>0</v>
      </c>
      <c r="N29" s="244">
        <v>5</v>
      </c>
      <c r="O29" s="244">
        <v>0</v>
      </c>
      <c r="P29" s="244">
        <v>0</v>
      </c>
      <c r="Q29" s="105">
        <v>0</v>
      </c>
      <c r="R29" s="228"/>
      <c r="S29" s="128" t="s">
        <v>97</v>
      </c>
      <c r="T29" s="203"/>
      <c r="U29" s="203"/>
      <c r="V29" s="203"/>
      <c r="W29" s="203"/>
      <c r="X29" s="203"/>
      <c r="Y29" s="203"/>
      <c r="Z29" s="203"/>
      <c r="AA29" s="203"/>
      <c r="AB29" s="203"/>
    </row>
    <row r="30" spans="1:28" ht="14.25" customHeight="1" thickBot="1" thickTop="1">
      <c r="A30" s="249" t="s">
        <v>192</v>
      </c>
      <c r="B30" s="235">
        <v>36</v>
      </c>
      <c r="C30" s="235">
        <v>9</v>
      </c>
      <c r="D30" s="244">
        <v>0</v>
      </c>
      <c r="E30" s="244">
        <v>9</v>
      </c>
      <c r="F30" s="244">
        <v>1</v>
      </c>
      <c r="G30" s="244">
        <v>8</v>
      </c>
      <c r="H30" s="244">
        <v>2</v>
      </c>
      <c r="I30" s="244">
        <v>1</v>
      </c>
      <c r="J30" s="244">
        <v>1</v>
      </c>
      <c r="K30" s="244">
        <v>0</v>
      </c>
      <c r="L30" s="244">
        <v>3</v>
      </c>
      <c r="M30" s="244">
        <v>1</v>
      </c>
      <c r="N30" s="244">
        <v>0</v>
      </c>
      <c r="O30" s="244">
        <v>0</v>
      </c>
      <c r="P30" s="244">
        <v>0</v>
      </c>
      <c r="Q30" s="105">
        <v>0</v>
      </c>
      <c r="R30" s="228"/>
      <c r="S30" s="128" t="s">
        <v>99</v>
      </c>
      <c r="T30" s="203"/>
      <c r="U30" s="203"/>
      <c r="V30" s="203"/>
      <c r="W30" s="203"/>
      <c r="X30" s="203"/>
      <c r="Y30" s="203"/>
      <c r="Z30" s="203"/>
      <c r="AA30" s="203"/>
      <c r="AB30" s="203"/>
    </row>
    <row r="31" spans="1:28" ht="14.25" customHeight="1" thickBot="1" thickTop="1">
      <c r="A31" s="245" t="s">
        <v>191</v>
      </c>
      <c r="B31" s="235">
        <v>50</v>
      </c>
      <c r="C31" s="235">
        <v>21</v>
      </c>
      <c r="D31" s="248">
        <v>11</v>
      </c>
      <c r="E31" s="247">
        <v>10</v>
      </c>
      <c r="F31" s="244">
        <v>2</v>
      </c>
      <c r="G31" s="244">
        <v>8</v>
      </c>
      <c r="H31" s="244">
        <v>2</v>
      </c>
      <c r="I31" s="244">
        <v>2</v>
      </c>
      <c r="J31" s="244">
        <v>1</v>
      </c>
      <c r="K31" s="244">
        <v>0</v>
      </c>
      <c r="L31" s="246">
        <v>1</v>
      </c>
      <c r="M31" s="244">
        <v>2</v>
      </c>
      <c r="N31" s="244">
        <v>0</v>
      </c>
      <c r="O31" s="244">
        <v>0</v>
      </c>
      <c r="P31" s="244">
        <v>0</v>
      </c>
      <c r="Q31" s="105">
        <v>0</v>
      </c>
      <c r="R31" s="228"/>
      <c r="S31" s="128" t="s">
        <v>87</v>
      </c>
      <c r="T31" s="203"/>
      <c r="U31" s="130"/>
      <c r="V31" s="203"/>
      <c r="W31" s="203"/>
      <c r="X31" s="203"/>
      <c r="Y31" s="203"/>
      <c r="Z31" s="203"/>
      <c r="AA31" s="203"/>
      <c r="AB31" s="203"/>
    </row>
    <row r="32" spans="1:28" ht="14.25" customHeight="1" thickBot="1" thickTop="1">
      <c r="A32" s="245" t="s">
        <v>190</v>
      </c>
      <c r="B32" s="235">
        <v>41</v>
      </c>
      <c r="C32" s="235">
        <v>16</v>
      </c>
      <c r="D32" s="244">
        <v>10</v>
      </c>
      <c r="E32" s="244">
        <v>6</v>
      </c>
      <c r="F32" s="244">
        <v>2</v>
      </c>
      <c r="G32" s="235">
        <v>4</v>
      </c>
      <c r="H32" s="244">
        <v>2</v>
      </c>
      <c r="I32" s="244">
        <v>1</v>
      </c>
      <c r="J32" s="244">
        <v>1</v>
      </c>
      <c r="K32" s="244">
        <v>0</v>
      </c>
      <c r="L32" s="244">
        <v>0</v>
      </c>
      <c r="M32" s="244">
        <v>0</v>
      </c>
      <c r="N32" s="244">
        <v>0</v>
      </c>
      <c r="O32" s="244">
        <v>0</v>
      </c>
      <c r="P32" s="244">
        <v>0</v>
      </c>
      <c r="Q32" s="105">
        <v>0</v>
      </c>
      <c r="R32" s="228"/>
      <c r="S32" s="128" t="s">
        <v>89</v>
      </c>
      <c r="T32" s="203"/>
      <c r="U32" s="203"/>
      <c r="V32" s="203"/>
      <c r="W32" s="203"/>
      <c r="X32" s="203"/>
      <c r="Y32" s="203"/>
      <c r="Z32" s="203"/>
      <c r="AA32" s="203"/>
      <c r="AB32" s="203"/>
    </row>
    <row r="33" spans="1:28" ht="14.25" customHeight="1" thickBot="1" thickTop="1">
      <c r="A33" s="245" t="s">
        <v>189</v>
      </c>
      <c r="B33" s="235">
        <v>41</v>
      </c>
      <c r="C33" s="235">
        <v>18</v>
      </c>
      <c r="D33" s="244">
        <v>11</v>
      </c>
      <c r="E33" s="244">
        <v>7</v>
      </c>
      <c r="F33" s="244">
        <v>2</v>
      </c>
      <c r="G33" s="244">
        <v>5</v>
      </c>
      <c r="H33" s="244">
        <v>3</v>
      </c>
      <c r="I33" s="244">
        <v>1</v>
      </c>
      <c r="J33" s="244">
        <v>1</v>
      </c>
      <c r="K33" s="244">
        <v>0</v>
      </c>
      <c r="L33" s="244">
        <v>0</v>
      </c>
      <c r="M33" s="244">
        <v>0</v>
      </c>
      <c r="N33" s="244">
        <v>0</v>
      </c>
      <c r="O33" s="244">
        <v>0</v>
      </c>
      <c r="P33" s="244">
        <v>0</v>
      </c>
      <c r="Q33" s="105">
        <v>0</v>
      </c>
      <c r="R33" s="228"/>
      <c r="S33" s="128" t="s">
        <v>91</v>
      </c>
      <c r="T33" s="130"/>
      <c r="U33" s="203"/>
      <c r="V33" s="203"/>
      <c r="W33" s="203"/>
      <c r="X33" s="203"/>
      <c r="Y33" s="203"/>
      <c r="Z33" s="203"/>
      <c r="AA33" s="203"/>
      <c r="AB33" s="203"/>
    </row>
    <row r="34" spans="1:28" ht="14.25" customHeight="1" thickBot="1" thickTop="1">
      <c r="A34" s="245" t="s">
        <v>188</v>
      </c>
      <c r="B34" s="235">
        <v>45</v>
      </c>
      <c r="C34" s="235">
        <v>18</v>
      </c>
      <c r="D34" s="244">
        <v>10</v>
      </c>
      <c r="E34" s="244">
        <v>8</v>
      </c>
      <c r="F34" s="244">
        <v>2</v>
      </c>
      <c r="G34" s="244">
        <v>6</v>
      </c>
      <c r="H34" s="244">
        <v>1</v>
      </c>
      <c r="I34" s="244">
        <v>1</v>
      </c>
      <c r="J34" s="244">
        <v>2</v>
      </c>
      <c r="K34" s="244">
        <v>0</v>
      </c>
      <c r="L34" s="244">
        <v>0</v>
      </c>
      <c r="M34" s="244">
        <v>0</v>
      </c>
      <c r="N34" s="244">
        <v>0</v>
      </c>
      <c r="O34" s="244">
        <v>0</v>
      </c>
      <c r="P34" s="244">
        <v>0</v>
      </c>
      <c r="Q34" s="105">
        <v>0</v>
      </c>
      <c r="R34" s="228"/>
      <c r="S34" s="128" t="s">
        <v>93</v>
      </c>
      <c r="T34" s="203"/>
      <c r="U34" s="203"/>
      <c r="V34" s="203"/>
      <c r="W34" s="203"/>
      <c r="X34" s="203"/>
      <c r="Y34" s="203"/>
      <c r="Z34" s="203"/>
      <c r="AA34" s="203"/>
      <c r="AB34" s="203"/>
    </row>
    <row r="35" spans="1:28" ht="14.25" customHeight="1" thickBot="1" thickTop="1">
      <c r="A35" s="245" t="s">
        <v>187</v>
      </c>
      <c r="B35" s="235">
        <v>33</v>
      </c>
      <c r="C35" s="235">
        <v>4</v>
      </c>
      <c r="D35" s="246">
        <v>0</v>
      </c>
      <c r="E35" s="244">
        <v>0</v>
      </c>
      <c r="F35" s="244">
        <v>0</v>
      </c>
      <c r="G35" s="235">
        <v>0</v>
      </c>
      <c r="H35" s="244">
        <v>0</v>
      </c>
      <c r="I35" s="244">
        <v>0</v>
      </c>
      <c r="J35" s="244">
        <v>0</v>
      </c>
      <c r="K35" s="244">
        <v>0</v>
      </c>
      <c r="L35" s="244">
        <v>0</v>
      </c>
      <c r="M35" s="244">
        <v>0</v>
      </c>
      <c r="N35" s="244">
        <v>0</v>
      </c>
      <c r="O35" s="244">
        <v>0</v>
      </c>
      <c r="P35" s="246">
        <v>3</v>
      </c>
      <c r="Q35" s="178">
        <v>1</v>
      </c>
      <c r="R35" s="228"/>
      <c r="S35" s="128" t="s">
        <v>95</v>
      </c>
      <c r="T35" s="130"/>
      <c r="U35" s="203"/>
      <c r="V35" s="203"/>
      <c r="W35" s="203"/>
      <c r="X35" s="203"/>
      <c r="Y35" s="203"/>
      <c r="Z35" s="203"/>
      <c r="AA35" s="203"/>
      <c r="AB35" s="203"/>
    </row>
    <row r="36" spans="1:28" ht="14.25" customHeight="1" thickBot="1" thickTop="1">
      <c r="A36" s="245" t="s">
        <v>186</v>
      </c>
      <c r="B36" s="235">
        <v>35</v>
      </c>
      <c r="C36" s="235">
        <v>3</v>
      </c>
      <c r="D36" s="244">
        <v>0</v>
      </c>
      <c r="E36" s="244">
        <v>0</v>
      </c>
      <c r="F36" s="244">
        <v>0</v>
      </c>
      <c r="G36" s="244">
        <v>0</v>
      </c>
      <c r="H36" s="244">
        <v>0</v>
      </c>
      <c r="I36" s="244">
        <v>0</v>
      </c>
      <c r="J36" s="244">
        <v>0</v>
      </c>
      <c r="K36" s="244">
        <v>0</v>
      </c>
      <c r="L36" s="244">
        <v>0</v>
      </c>
      <c r="M36" s="244">
        <v>0</v>
      </c>
      <c r="N36" s="244">
        <v>3</v>
      </c>
      <c r="O36" s="244">
        <v>0</v>
      </c>
      <c r="P36" s="244">
        <v>0</v>
      </c>
      <c r="Q36" s="105">
        <v>0</v>
      </c>
      <c r="R36" s="228"/>
      <c r="S36" s="128" t="s">
        <v>97</v>
      </c>
      <c r="T36" s="203"/>
      <c r="U36" s="203"/>
      <c r="V36" s="203"/>
      <c r="W36" s="203"/>
      <c r="X36" s="203"/>
      <c r="Y36" s="203"/>
      <c r="Z36" s="203"/>
      <c r="AA36" s="203"/>
      <c r="AB36" s="203"/>
    </row>
    <row r="37" spans="1:28" ht="14.25" customHeight="1" thickBot="1" thickTop="1">
      <c r="A37" s="245" t="s">
        <v>181</v>
      </c>
      <c r="B37" s="235">
        <v>34</v>
      </c>
      <c r="C37" s="235">
        <v>6</v>
      </c>
      <c r="D37" s="244">
        <v>0</v>
      </c>
      <c r="E37" s="244">
        <v>6</v>
      </c>
      <c r="F37" s="244">
        <v>0</v>
      </c>
      <c r="G37" s="244">
        <v>6</v>
      </c>
      <c r="H37" s="244">
        <v>1</v>
      </c>
      <c r="I37" s="244">
        <v>1</v>
      </c>
      <c r="J37" s="244">
        <v>1</v>
      </c>
      <c r="K37" s="244">
        <v>0</v>
      </c>
      <c r="L37" s="244">
        <v>3</v>
      </c>
      <c r="M37" s="244">
        <v>0</v>
      </c>
      <c r="N37" s="244">
        <v>0</v>
      </c>
      <c r="O37" s="244">
        <v>0</v>
      </c>
      <c r="P37" s="244">
        <v>0</v>
      </c>
      <c r="Q37" s="105">
        <v>0</v>
      </c>
      <c r="R37" s="228"/>
      <c r="S37" s="128" t="s">
        <v>99</v>
      </c>
      <c r="T37" s="130"/>
      <c r="U37" s="130"/>
      <c r="V37" s="203"/>
      <c r="W37" s="203"/>
      <c r="X37" s="203"/>
      <c r="Y37" s="203"/>
      <c r="Z37" s="203"/>
      <c r="AA37" s="203"/>
      <c r="AB37" s="203"/>
    </row>
    <row r="38" spans="1:28" ht="14.25" customHeight="1" thickBot="1" thickTop="1">
      <c r="A38" s="245" t="s">
        <v>182</v>
      </c>
      <c r="B38" s="235">
        <v>44</v>
      </c>
      <c r="C38" s="235">
        <v>18</v>
      </c>
      <c r="D38" s="246">
        <v>0</v>
      </c>
      <c r="E38" s="246">
        <v>0</v>
      </c>
      <c r="F38" s="244">
        <v>0</v>
      </c>
      <c r="G38" s="244">
        <v>0</v>
      </c>
      <c r="H38" s="244">
        <v>0</v>
      </c>
      <c r="I38" s="244">
        <v>0</v>
      </c>
      <c r="J38" s="244">
        <v>0</v>
      </c>
      <c r="K38" s="244">
        <v>0</v>
      </c>
      <c r="L38" s="244">
        <v>0</v>
      </c>
      <c r="M38" s="244">
        <v>0</v>
      </c>
      <c r="N38" s="244">
        <v>0</v>
      </c>
      <c r="O38" s="244">
        <v>0</v>
      </c>
      <c r="P38" s="246">
        <v>3</v>
      </c>
      <c r="Q38" s="178">
        <v>14</v>
      </c>
      <c r="R38" s="228"/>
      <c r="S38" s="128" t="s">
        <v>87</v>
      </c>
      <c r="T38" s="203"/>
      <c r="U38" s="203"/>
      <c r="V38" s="203"/>
      <c r="W38" s="203"/>
      <c r="X38" s="203"/>
      <c r="Y38" s="203"/>
      <c r="Z38" s="203"/>
      <c r="AA38" s="203"/>
      <c r="AB38" s="203"/>
    </row>
    <row r="39" spans="1:28" ht="14.25" customHeight="1" thickBot="1" thickTop="1">
      <c r="A39" s="245" t="s">
        <v>183</v>
      </c>
      <c r="B39" s="235">
        <v>46</v>
      </c>
      <c r="C39" s="235">
        <v>17</v>
      </c>
      <c r="D39" s="246">
        <v>0</v>
      </c>
      <c r="E39" s="246">
        <v>0</v>
      </c>
      <c r="F39" s="244">
        <v>0</v>
      </c>
      <c r="G39" s="235">
        <v>0</v>
      </c>
      <c r="H39" s="244">
        <v>0</v>
      </c>
      <c r="I39" s="244">
        <v>0</v>
      </c>
      <c r="J39" s="244">
        <v>0</v>
      </c>
      <c r="K39" s="244">
        <v>0</v>
      </c>
      <c r="L39" s="244">
        <v>0</v>
      </c>
      <c r="M39" s="244">
        <v>0</v>
      </c>
      <c r="N39" s="244">
        <v>0</v>
      </c>
      <c r="O39" s="244">
        <v>0</v>
      </c>
      <c r="P39" s="246">
        <v>2</v>
      </c>
      <c r="Q39" s="178">
        <v>4</v>
      </c>
      <c r="R39" s="228"/>
      <c r="S39" s="128" t="s">
        <v>89</v>
      </c>
      <c r="T39" s="203"/>
      <c r="U39" s="203"/>
      <c r="V39" s="203"/>
      <c r="W39" s="203"/>
      <c r="X39" s="203"/>
      <c r="Y39" s="203"/>
      <c r="Z39" s="203"/>
      <c r="AA39" s="203"/>
      <c r="AB39" s="203"/>
    </row>
    <row r="40" spans="1:28" ht="14.25" customHeight="1" thickBot="1" thickTop="1">
      <c r="A40" s="245" t="s">
        <v>184</v>
      </c>
      <c r="B40" s="235">
        <v>39</v>
      </c>
      <c r="C40" s="235">
        <v>17</v>
      </c>
      <c r="D40" s="246">
        <v>0</v>
      </c>
      <c r="E40" s="246">
        <v>0</v>
      </c>
      <c r="F40" s="244">
        <v>0</v>
      </c>
      <c r="G40" s="244">
        <v>0</v>
      </c>
      <c r="H40" s="244">
        <v>0</v>
      </c>
      <c r="I40" s="244">
        <v>0</v>
      </c>
      <c r="J40" s="244">
        <v>0</v>
      </c>
      <c r="K40" s="244">
        <v>0</v>
      </c>
      <c r="L40" s="244">
        <v>0</v>
      </c>
      <c r="M40" s="244">
        <v>0</v>
      </c>
      <c r="N40" s="244">
        <v>0</v>
      </c>
      <c r="O40" s="244">
        <v>0</v>
      </c>
      <c r="P40" s="246">
        <v>2</v>
      </c>
      <c r="Q40" s="178">
        <v>15</v>
      </c>
      <c r="R40" s="228"/>
      <c r="S40" s="128" t="s">
        <v>91</v>
      </c>
      <c r="T40" s="130"/>
      <c r="U40" s="203"/>
      <c r="V40" s="203"/>
      <c r="W40" s="203"/>
      <c r="X40" s="203"/>
      <c r="Y40" s="203"/>
      <c r="Z40" s="203"/>
      <c r="AA40" s="203"/>
      <c r="AB40" s="203"/>
    </row>
    <row r="41" spans="1:28" ht="14.25" customHeight="1" thickBot="1" thickTop="1">
      <c r="A41" s="245" t="s">
        <v>185</v>
      </c>
      <c r="B41" s="235">
        <v>26</v>
      </c>
      <c r="C41" s="235">
        <v>5</v>
      </c>
      <c r="D41" s="246">
        <v>0</v>
      </c>
      <c r="E41" s="246">
        <v>0</v>
      </c>
      <c r="F41" s="244">
        <v>0</v>
      </c>
      <c r="G41" s="244">
        <v>0</v>
      </c>
      <c r="H41" s="244">
        <v>0</v>
      </c>
      <c r="I41" s="244">
        <v>0</v>
      </c>
      <c r="J41" s="244">
        <v>0</v>
      </c>
      <c r="K41" s="244">
        <v>0</v>
      </c>
      <c r="L41" s="244">
        <v>0</v>
      </c>
      <c r="M41" s="244">
        <v>0</v>
      </c>
      <c r="N41" s="244">
        <v>0</v>
      </c>
      <c r="O41" s="244">
        <v>0</v>
      </c>
      <c r="P41" s="246">
        <v>4</v>
      </c>
      <c r="Q41" s="178">
        <v>1</v>
      </c>
      <c r="R41" s="228"/>
      <c r="S41" s="128" t="s">
        <v>93</v>
      </c>
      <c r="T41" s="203"/>
      <c r="U41" s="203"/>
      <c r="V41" s="203"/>
      <c r="W41" s="203"/>
      <c r="X41" s="203"/>
      <c r="Y41" s="203"/>
      <c r="Z41" s="203"/>
      <c r="AA41" s="203"/>
      <c r="AB41" s="203"/>
    </row>
    <row r="42" spans="1:28" ht="14.25" customHeight="1" thickBot="1" thickTop="1">
      <c r="A42" s="227"/>
      <c r="B42" s="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228"/>
      <c r="S42" s="128"/>
      <c r="T42" s="203"/>
      <c r="U42" s="203"/>
      <c r="V42" s="203"/>
      <c r="W42" s="203"/>
      <c r="X42" s="203"/>
      <c r="Y42" s="203"/>
      <c r="Z42" s="203"/>
      <c r="AA42" s="203"/>
      <c r="AB42" s="203"/>
    </row>
    <row r="43" spans="1:28" ht="14.25" customHeight="1" thickTop="1">
      <c r="A43" s="229"/>
      <c r="B43" s="133"/>
      <c r="C43" s="133"/>
      <c r="D43" s="133"/>
      <c r="E43" s="133"/>
      <c r="F43" s="133"/>
      <c r="G43" s="133"/>
      <c r="H43" s="230"/>
      <c r="I43" s="230"/>
      <c r="J43" s="230"/>
      <c r="K43" s="230"/>
      <c r="L43" s="230"/>
      <c r="M43" s="230"/>
      <c r="N43" s="230"/>
      <c r="O43" s="230"/>
      <c r="P43" s="230"/>
      <c r="Q43" s="230"/>
      <c r="R43" s="231"/>
      <c r="S43" s="204"/>
      <c r="T43" s="232"/>
      <c r="U43" s="203"/>
      <c r="V43" s="203"/>
      <c r="W43" s="203"/>
      <c r="X43" s="203"/>
      <c r="Y43" s="203"/>
      <c r="Z43" s="203"/>
      <c r="AA43" s="203"/>
      <c r="AB43" s="203"/>
    </row>
    <row r="44" spans="1:28" ht="14.25" customHeight="1">
      <c r="A44" s="229"/>
      <c r="B44" s="133"/>
      <c r="C44" s="133"/>
      <c r="D44" s="133"/>
      <c r="E44" s="133"/>
      <c r="F44" s="133"/>
      <c r="G44" s="133"/>
      <c r="H44" s="230"/>
      <c r="I44" s="230"/>
      <c r="J44" s="230"/>
      <c r="K44" s="230"/>
      <c r="L44" s="230"/>
      <c r="M44" s="230"/>
      <c r="N44" s="230"/>
      <c r="O44" s="230"/>
      <c r="P44" s="230"/>
      <c r="Q44" s="230"/>
      <c r="R44" s="231"/>
      <c r="S44" s="204"/>
      <c r="T44" s="203"/>
      <c r="U44" s="203"/>
      <c r="V44" s="203"/>
      <c r="W44" s="203"/>
      <c r="X44" s="203"/>
      <c r="Y44" s="203"/>
      <c r="Z44" s="203"/>
      <c r="AA44" s="203"/>
      <c r="AB44" s="203"/>
    </row>
    <row r="45" spans="1:28" ht="14.25" customHeight="1">
      <c r="A45" s="233"/>
      <c r="B45" s="233"/>
      <c r="C45" s="233"/>
      <c r="D45" s="233"/>
      <c r="E45" s="233"/>
      <c r="F45" s="233"/>
      <c r="G45" s="233"/>
      <c r="H45" s="233"/>
      <c r="I45" s="233"/>
      <c r="J45" s="233"/>
      <c r="K45" s="233"/>
      <c r="L45" s="233"/>
      <c r="M45" s="233"/>
      <c r="N45" s="233"/>
      <c r="O45" s="233"/>
      <c r="P45" s="233"/>
      <c r="Q45" s="233"/>
      <c r="R45" s="233"/>
      <c r="S45" s="204"/>
      <c r="T45" s="93"/>
      <c r="U45" s="93"/>
      <c r="V45" s="93"/>
      <c r="W45" s="203"/>
      <c r="X45" s="203"/>
      <c r="Y45" s="203"/>
      <c r="Z45" s="203"/>
      <c r="AA45" s="203"/>
      <c r="AB45" s="203"/>
    </row>
    <row r="46" spans="1:28" ht="14.25" customHeight="1">
      <c r="A46" s="233"/>
      <c r="B46" s="233"/>
      <c r="C46" s="233"/>
      <c r="D46" s="233"/>
      <c r="E46" s="233"/>
      <c r="F46" s="233"/>
      <c r="G46" s="233"/>
      <c r="H46" s="233"/>
      <c r="I46" s="233"/>
      <c r="J46" s="233"/>
      <c r="K46" s="233"/>
      <c r="L46" s="233"/>
      <c r="M46" s="233"/>
      <c r="N46" s="233"/>
      <c r="O46" s="233"/>
      <c r="P46" s="233"/>
      <c r="Q46" s="233"/>
      <c r="R46" s="233"/>
      <c r="S46" s="204"/>
      <c r="T46" s="93"/>
      <c r="U46" s="93"/>
      <c r="V46" s="234"/>
      <c r="W46" s="203"/>
      <c r="X46" s="203"/>
      <c r="Y46" s="203"/>
      <c r="Z46" s="203"/>
      <c r="AA46" s="203"/>
      <c r="AB46" s="203"/>
    </row>
    <row r="47" spans="1:28" ht="14.25" customHeight="1">
      <c r="A47" s="203"/>
      <c r="B47" s="203"/>
      <c r="C47" s="203"/>
      <c r="D47" s="203"/>
      <c r="E47" s="203"/>
      <c r="F47" s="203"/>
      <c r="G47" s="203"/>
      <c r="H47" s="203"/>
      <c r="I47" s="203"/>
      <c r="J47" s="203"/>
      <c r="K47" s="203"/>
      <c r="L47" s="203"/>
      <c r="M47" s="203"/>
      <c r="N47" s="203"/>
      <c r="O47" s="203"/>
      <c r="P47" s="203"/>
      <c r="Q47" s="203"/>
      <c r="R47" s="203"/>
      <c r="S47" s="204"/>
      <c r="T47" s="93"/>
      <c r="U47" s="93"/>
      <c r="V47" s="203"/>
      <c r="W47" s="203"/>
      <c r="X47" s="203"/>
      <c r="Y47" s="203"/>
      <c r="Z47" s="203"/>
      <c r="AA47" s="203"/>
      <c r="AB47" s="203"/>
    </row>
    <row r="48" spans="1:28" ht="14.25" customHeight="1">
      <c r="A48" s="203"/>
      <c r="B48" s="203"/>
      <c r="C48" s="203"/>
      <c r="D48" s="203"/>
      <c r="E48" s="203"/>
      <c r="F48" s="203"/>
      <c r="G48" s="203"/>
      <c r="H48" s="203"/>
      <c r="I48" s="203"/>
      <c r="J48" s="203"/>
      <c r="K48" s="203"/>
      <c r="L48" s="203"/>
      <c r="M48" s="203"/>
      <c r="N48" s="203"/>
      <c r="O48" s="203"/>
      <c r="P48" s="203"/>
      <c r="Q48" s="203"/>
      <c r="R48" s="203"/>
      <c r="S48" s="204"/>
      <c r="T48" s="203"/>
      <c r="U48" s="203"/>
      <c r="V48" s="203"/>
      <c r="W48" s="203"/>
      <c r="X48" s="203"/>
      <c r="Y48" s="203"/>
      <c r="Z48" s="203"/>
      <c r="AA48" s="203"/>
      <c r="AB48" s="203"/>
    </row>
    <row r="49" spans="1:28" ht="14.25" customHeight="1">
      <c r="A49" s="203"/>
      <c r="B49" s="203"/>
      <c r="C49" s="203"/>
      <c r="D49" s="203"/>
      <c r="E49" s="203"/>
      <c r="F49" s="203"/>
      <c r="G49" s="203"/>
      <c r="H49" s="203"/>
      <c r="I49" s="203"/>
      <c r="J49" s="203"/>
      <c r="K49" s="203"/>
      <c r="L49" s="203"/>
      <c r="M49" s="203"/>
      <c r="N49" s="203"/>
      <c r="O49" s="203"/>
      <c r="P49" s="203"/>
      <c r="Q49" s="203"/>
      <c r="R49" s="203"/>
      <c r="S49" s="204"/>
      <c r="T49" s="203"/>
      <c r="U49" s="203"/>
      <c r="V49" s="203"/>
      <c r="W49" s="203"/>
      <c r="X49" s="203"/>
      <c r="Y49" s="203"/>
      <c r="Z49" s="203"/>
      <c r="AA49" s="203"/>
      <c r="AB49" s="203"/>
    </row>
    <row r="50" spans="1:28" ht="14.25" customHeight="1">
      <c r="A50" s="203"/>
      <c r="B50" s="203"/>
      <c r="C50" s="203"/>
      <c r="D50" s="203"/>
      <c r="E50" s="203"/>
      <c r="F50" s="203"/>
      <c r="G50" s="203"/>
      <c r="H50" s="203"/>
      <c r="I50" s="203"/>
      <c r="J50" s="203"/>
      <c r="K50" s="203"/>
      <c r="L50" s="203"/>
      <c r="M50" s="203"/>
      <c r="N50" s="203"/>
      <c r="O50" s="203"/>
      <c r="P50" s="203"/>
      <c r="Q50" s="203"/>
      <c r="R50" s="203"/>
      <c r="S50" s="204"/>
      <c r="T50" s="203"/>
      <c r="U50" s="203"/>
      <c r="V50" s="203"/>
      <c r="W50" s="203"/>
      <c r="X50" s="203"/>
      <c r="Y50" s="203"/>
      <c r="Z50" s="203"/>
      <c r="AA50" s="203"/>
      <c r="AB50" s="203"/>
    </row>
    <row r="51" spans="1:28" ht="14.25" customHeight="1">
      <c r="A51" s="203"/>
      <c r="B51" s="203"/>
      <c r="C51" s="203"/>
      <c r="D51" s="203"/>
      <c r="E51" s="203"/>
      <c r="F51" s="203"/>
      <c r="G51" s="203"/>
      <c r="H51" s="203"/>
      <c r="I51" s="203"/>
      <c r="J51" s="203"/>
      <c r="K51" s="203"/>
      <c r="L51" s="203"/>
      <c r="M51" s="203"/>
      <c r="N51" s="203"/>
      <c r="O51" s="203"/>
      <c r="P51" s="203"/>
      <c r="Q51" s="203"/>
      <c r="R51" s="203"/>
      <c r="S51" s="204"/>
      <c r="T51" s="203"/>
      <c r="U51" s="203"/>
      <c r="V51" s="203"/>
      <c r="W51" s="203"/>
      <c r="X51" s="203"/>
      <c r="Y51" s="203"/>
      <c r="Z51" s="203"/>
      <c r="AA51" s="203"/>
      <c r="AB51" s="203"/>
    </row>
    <row r="52" spans="1:28" ht="14.25" customHeight="1">
      <c r="A52" s="203"/>
      <c r="B52" s="203"/>
      <c r="C52" s="203"/>
      <c r="D52" s="203"/>
      <c r="E52" s="203"/>
      <c r="F52" s="203"/>
      <c r="G52" s="203"/>
      <c r="H52" s="203"/>
      <c r="I52" s="203"/>
      <c r="J52" s="203"/>
      <c r="K52" s="203"/>
      <c r="L52" s="203"/>
      <c r="M52" s="203"/>
      <c r="N52" s="203"/>
      <c r="O52" s="203"/>
      <c r="P52" s="203"/>
      <c r="Q52" s="203"/>
      <c r="R52" s="203"/>
      <c r="S52" s="204"/>
      <c r="T52" s="203"/>
      <c r="U52" s="203"/>
      <c r="V52" s="203"/>
      <c r="W52" s="203"/>
      <c r="X52" s="203"/>
      <c r="Y52" s="203"/>
      <c r="Z52" s="203"/>
      <c r="AA52" s="203"/>
      <c r="AB52" s="203"/>
    </row>
    <row r="53" spans="1:28" ht="14.25" customHeight="1">
      <c r="A53" s="203"/>
      <c r="B53" s="203"/>
      <c r="C53" s="203"/>
      <c r="D53" s="203"/>
      <c r="E53" s="203"/>
      <c r="F53" s="203"/>
      <c r="G53" s="203"/>
      <c r="H53" s="203"/>
      <c r="I53" s="203"/>
      <c r="J53" s="203"/>
      <c r="K53" s="203"/>
      <c r="L53" s="203"/>
      <c r="M53" s="203"/>
      <c r="N53" s="203"/>
      <c r="O53" s="203"/>
      <c r="P53" s="203"/>
      <c r="Q53" s="203"/>
      <c r="R53" s="203"/>
      <c r="S53" s="204"/>
      <c r="T53" s="203"/>
      <c r="U53" s="203"/>
      <c r="V53" s="203"/>
      <c r="W53" s="203"/>
      <c r="X53" s="203"/>
      <c r="Y53" s="203"/>
      <c r="Z53" s="203"/>
      <c r="AA53" s="203"/>
      <c r="AB53" s="203"/>
    </row>
    <row r="54" spans="1:28" ht="14.25" customHeight="1">
      <c r="A54" s="203"/>
      <c r="B54" s="203"/>
      <c r="C54" s="203"/>
      <c r="D54" s="203"/>
      <c r="E54" s="203"/>
      <c r="F54" s="203"/>
      <c r="G54" s="203"/>
      <c r="H54" s="203"/>
      <c r="I54" s="203"/>
      <c r="J54" s="203"/>
      <c r="K54" s="203"/>
      <c r="L54" s="203"/>
      <c r="M54" s="203"/>
      <c r="N54" s="203"/>
      <c r="O54" s="203"/>
      <c r="P54" s="203"/>
      <c r="Q54" s="203"/>
      <c r="R54" s="203"/>
      <c r="S54" s="204"/>
      <c r="T54" s="203"/>
      <c r="U54" s="203"/>
      <c r="V54" s="203"/>
      <c r="W54" s="203"/>
      <c r="X54" s="203"/>
      <c r="Y54" s="203"/>
      <c r="Z54" s="203"/>
      <c r="AA54" s="203"/>
      <c r="AB54" s="203"/>
    </row>
    <row r="55" spans="1:28" ht="14.25" customHeight="1">
      <c r="A55" s="203"/>
      <c r="B55" s="203"/>
      <c r="C55" s="203"/>
      <c r="D55" s="203"/>
      <c r="E55" s="203"/>
      <c r="F55" s="203"/>
      <c r="G55" s="203"/>
      <c r="H55" s="203"/>
      <c r="I55" s="203"/>
      <c r="J55" s="203"/>
      <c r="K55" s="203"/>
      <c r="L55" s="203"/>
      <c r="M55" s="203"/>
      <c r="N55" s="203"/>
      <c r="O55" s="203"/>
      <c r="P55" s="203"/>
      <c r="Q55" s="203"/>
      <c r="R55" s="203"/>
      <c r="S55" s="204"/>
      <c r="T55" s="203"/>
      <c r="U55" s="203"/>
      <c r="V55" s="203"/>
      <c r="W55" s="203"/>
      <c r="X55" s="203"/>
      <c r="Y55" s="203"/>
      <c r="Z55" s="203"/>
      <c r="AA55" s="203"/>
      <c r="AB55" s="203"/>
    </row>
    <row r="56" spans="1:28" ht="14.25" customHeight="1">
      <c r="A56" s="203"/>
      <c r="B56" s="203"/>
      <c r="C56" s="203"/>
      <c r="D56" s="203"/>
      <c r="E56" s="203"/>
      <c r="F56" s="203"/>
      <c r="G56" s="203"/>
      <c r="H56" s="203"/>
      <c r="I56" s="203"/>
      <c r="J56" s="203"/>
      <c r="K56" s="203"/>
      <c r="L56" s="203"/>
      <c r="M56" s="203"/>
      <c r="N56" s="203"/>
      <c r="O56" s="203"/>
      <c r="P56" s="203"/>
      <c r="Q56" s="203"/>
      <c r="R56" s="203"/>
      <c r="S56" s="204"/>
      <c r="T56" s="203"/>
      <c r="U56" s="203"/>
      <c r="V56" s="203"/>
      <c r="W56" s="203"/>
      <c r="X56" s="203"/>
      <c r="Y56" s="203"/>
      <c r="Z56" s="203"/>
      <c r="AA56" s="203"/>
      <c r="AB56" s="203"/>
    </row>
    <row r="57" spans="1:28" ht="14.25" customHeight="1">
      <c r="A57" s="203"/>
      <c r="B57" s="203"/>
      <c r="C57" s="203"/>
      <c r="D57" s="203"/>
      <c r="E57" s="203"/>
      <c r="F57" s="203"/>
      <c r="G57" s="203"/>
      <c r="H57" s="203"/>
      <c r="I57" s="203"/>
      <c r="J57" s="203"/>
      <c r="K57" s="203"/>
      <c r="L57" s="203"/>
      <c r="M57" s="203"/>
      <c r="N57" s="203"/>
      <c r="O57" s="203"/>
      <c r="P57" s="203"/>
      <c r="Q57" s="203"/>
      <c r="R57" s="203"/>
      <c r="S57" s="204"/>
      <c r="T57" s="203"/>
      <c r="U57" s="203"/>
      <c r="V57" s="203"/>
      <c r="W57" s="203"/>
      <c r="X57" s="203"/>
      <c r="Y57" s="203"/>
      <c r="Z57" s="203"/>
      <c r="AA57" s="203"/>
      <c r="AB57" s="203"/>
    </row>
    <row r="58" spans="1:28" ht="14.25" customHeight="1">
      <c r="A58" s="203"/>
      <c r="B58" s="203"/>
      <c r="C58" s="203"/>
      <c r="D58" s="203"/>
      <c r="E58" s="203"/>
      <c r="F58" s="203"/>
      <c r="G58" s="203"/>
      <c r="H58" s="203"/>
      <c r="I58" s="203"/>
      <c r="J58" s="203"/>
      <c r="K58" s="203"/>
      <c r="L58" s="203"/>
      <c r="M58" s="203"/>
      <c r="N58" s="203"/>
      <c r="O58" s="203"/>
      <c r="P58" s="203"/>
      <c r="Q58" s="203"/>
      <c r="R58" s="203"/>
      <c r="S58" s="204"/>
      <c r="T58" s="203"/>
      <c r="U58" s="203"/>
      <c r="V58" s="203"/>
      <c r="W58" s="203"/>
      <c r="X58" s="203"/>
      <c r="Y58" s="203"/>
      <c r="Z58" s="203"/>
      <c r="AA58" s="203"/>
      <c r="AB58" s="203"/>
    </row>
    <row r="59" spans="1:28" ht="14.25" customHeight="1">
      <c r="A59" s="203"/>
      <c r="B59" s="203"/>
      <c r="C59" s="203"/>
      <c r="D59" s="203"/>
      <c r="E59" s="203"/>
      <c r="F59" s="203"/>
      <c r="G59" s="203"/>
      <c r="H59" s="203"/>
      <c r="I59" s="203"/>
      <c r="J59" s="203"/>
      <c r="K59" s="203"/>
      <c r="L59" s="203"/>
      <c r="M59" s="203"/>
      <c r="N59" s="203"/>
      <c r="O59" s="203"/>
      <c r="P59" s="203"/>
      <c r="Q59" s="203"/>
      <c r="R59" s="203"/>
      <c r="S59" s="204"/>
      <c r="T59" s="203"/>
      <c r="U59" s="203"/>
      <c r="V59" s="203"/>
      <c r="W59" s="203"/>
      <c r="X59" s="203"/>
      <c r="Y59" s="203"/>
      <c r="Z59" s="203"/>
      <c r="AA59" s="203"/>
      <c r="AB59" s="203"/>
    </row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Y47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6.28125" style="0" customWidth="1"/>
    <col min="5" max="5" width="8.28125" style="0" customWidth="1"/>
    <col min="6" max="6" width="7.7109375" style="0" customWidth="1"/>
    <col min="7" max="7" width="9.00390625" style="0" customWidth="1"/>
    <col min="8" max="8" width="6.57421875" style="0" customWidth="1"/>
    <col min="9" max="9" width="6.421875" style="0" customWidth="1"/>
    <col min="10" max="10" width="6.57421875" style="0" customWidth="1"/>
    <col min="11" max="11" width="8.28125" style="0" customWidth="1"/>
    <col min="12" max="12" width="6.140625" style="0" customWidth="1"/>
    <col min="13" max="13" width="7.28125" style="0" customWidth="1"/>
    <col min="14" max="14" width="8.7109375" style="0" customWidth="1"/>
    <col min="15" max="15" width="7.8515625" style="0" customWidth="1"/>
    <col min="16" max="16" width="9.00390625" style="0" customWidth="1"/>
    <col min="18" max="18" width="0.9921875" style="0" customWidth="1"/>
    <col min="19" max="19" width="4.421875" style="128" customWidth="1"/>
  </cols>
  <sheetData>
    <row r="1" spans="1:17" ht="32.25" customHeight="1" thickBot="1">
      <c r="A1" s="268" t="s">
        <v>35</v>
      </c>
      <c r="B1" s="271"/>
      <c r="C1" s="55"/>
      <c r="D1" s="55" t="s">
        <v>79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6" t="s">
        <v>59</v>
      </c>
    </row>
    <row r="8" spans="1:21" ht="14.25" thickBot="1" thickTop="1">
      <c r="A8" s="91" t="s">
        <v>0</v>
      </c>
      <c r="B8" s="8">
        <f aca="true" t="shared" si="0" ref="B8:Q8">SUM(B12:B43)</f>
        <v>1360</v>
      </c>
      <c r="C8" s="8">
        <f t="shared" si="0"/>
        <v>392</v>
      </c>
      <c r="D8" s="48">
        <f t="shared" si="0"/>
        <v>128</v>
      </c>
      <c r="E8" s="33">
        <f t="shared" si="0"/>
        <v>218</v>
      </c>
      <c r="F8" s="36">
        <f t="shared" si="0"/>
        <v>55</v>
      </c>
      <c r="G8" s="39">
        <f t="shared" si="0"/>
        <v>160</v>
      </c>
      <c r="H8" s="43">
        <f t="shared" si="0"/>
        <v>42</v>
      </c>
      <c r="I8" s="43">
        <f t="shared" si="0"/>
        <v>23</v>
      </c>
      <c r="J8" s="43">
        <f t="shared" si="0"/>
        <v>23</v>
      </c>
      <c r="K8" s="43">
        <f>SUM(K12:K43)</f>
        <v>1</v>
      </c>
      <c r="L8" s="43">
        <f t="shared" si="0"/>
        <v>68</v>
      </c>
      <c r="M8" s="43">
        <f t="shared" si="0"/>
        <v>5</v>
      </c>
      <c r="N8" s="43">
        <f t="shared" si="0"/>
        <v>14</v>
      </c>
      <c r="O8" s="43">
        <f t="shared" si="0"/>
        <v>0</v>
      </c>
      <c r="P8" s="43">
        <f t="shared" si="0"/>
        <v>12</v>
      </c>
      <c r="Q8" s="43">
        <f t="shared" si="0"/>
        <v>20</v>
      </c>
      <c r="T8" s="141" t="s">
        <v>55</v>
      </c>
      <c r="U8" s="93"/>
    </row>
    <row r="9" spans="1:21" ht="14.25" thickBot="1" thickTop="1">
      <c r="A9" s="91" t="s">
        <v>3</v>
      </c>
      <c r="B9" s="7"/>
      <c r="C9" s="59">
        <f>COUNT($C12:C43)</f>
        <v>31</v>
      </c>
      <c r="D9" s="49">
        <f aca="true" t="shared" si="1" ref="D9:Q9">D8/$C$8</f>
        <v>0.32653061224489793</v>
      </c>
      <c r="E9" s="34">
        <f t="shared" si="1"/>
        <v>0.5561224489795918</v>
      </c>
      <c r="F9" s="37">
        <f t="shared" si="1"/>
        <v>0.14030612244897958</v>
      </c>
      <c r="G9" s="40">
        <f t="shared" si="1"/>
        <v>0.40816326530612246</v>
      </c>
      <c r="H9" s="44">
        <f t="shared" si="1"/>
        <v>0.10714285714285714</v>
      </c>
      <c r="I9" s="44">
        <f t="shared" si="1"/>
        <v>0.058673469387755105</v>
      </c>
      <c r="J9" s="44">
        <f t="shared" si="1"/>
        <v>0.058673469387755105</v>
      </c>
      <c r="K9" s="44">
        <f t="shared" si="1"/>
        <v>0.002551020408163265</v>
      </c>
      <c r="L9" s="44">
        <f t="shared" si="1"/>
        <v>0.17346938775510204</v>
      </c>
      <c r="M9" s="44">
        <f t="shared" si="1"/>
        <v>0.012755102040816327</v>
      </c>
      <c r="N9" s="63">
        <f t="shared" si="1"/>
        <v>0.03571428571428571</v>
      </c>
      <c r="O9" s="78">
        <f t="shared" si="1"/>
        <v>0</v>
      </c>
      <c r="P9" s="67">
        <f t="shared" si="1"/>
        <v>0.030612244897959183</v>
      </c>
      <c r="Q9" s="73">
        <f t="shared" si="1"/>
        <v>0.05102040816326531</v>
      </c>
      <c r="T9" s="145" t="s">
        <v>60</v>
      </c>
      <c r="U9" s="93"/>
    </row>
    <row r="10" spans="1:21" ht="14.25" thickBot="1" thickTop="1">
      <c r="A10" s="91" t="s">
        <v>4</v>
      </c>
      <c r="B10" s="10">
        <f>B8/C9</f>
        <v>43.87096774193548</v>
      </c>
      <c r="C10" s="10">
        <f>C8/C9</f>
        <v>12.64516129032258</v>
      </c>
      <c r="D10" s="50">
        <f aca="true" t="shared" si="2" ref="D10:Q10">D8/$C$9</f>
        <v>4.129032258064516</v>
      </c>
      <c r="E10" s="35">
        <f t="shared" si="2"/>
        <v>7.032258064516129</v>
      </c>
      <c r="F10" s="38">
        <f t="shared" si="2"/>
        <v>1.7741935483870968</v>
      </c>
      <c r="G10" s="41">
        <f t="shared" si="2"/>
        <v>5.161290322580645</v>
      </c>
      <c r="H10" s="45">
        <f t="shared" si="2"/>
        <v>1.3548387096774193</v>
      </c>
      <c r="I10" s="45">
        <f t="shared" si="2"/>
        <v>0.7419354838709677</v>
      </c>
      <c r="J10" s="45">
        <f t="shared" si="2"/>
        <v>0.7419354838709677</v>
      </c>
      <c r="K10" s="45">
        <f>K8/$C$9</f>
        <v>0.03225806451612903</v>
      </c>
      <c r="L10" s="45">
        <f t="shared" si="2"/>
        <v>2.193548387096774</v>
      </c>
      <c r="M10" s="45">
        <f t="shared" si="2"/>
        <v>0.16129032258064516</v>
      </c>
      <c r="N10" s="64">
        <f t="shared" si="2"/>
        <v>0.45161290322580644</v>
      </c>
      <c r="O10" s="79">
        <f t="shared" si="2"/>
        <v>0</v>
      </c>
      <c r="P10" s="68">
        <f t="shared" si="2"/>
        <v>0.3870967741935484</v>
      </c>
      <c r="Q10" s="74">
        <f t="shared" si="2"/>
        <v>0.6451612903225806</v>
      </c>
      <c r="T10" s="142" t="s">
        <v>61</v>
      </c>
      <c r="U10" s="93"/>
    </row>
    <row r="11" spans="1:51" s="123" customFormat="1" ht="14.25" thickBot="1" thickTop="1">
      <c r="A11" s="161" t="s">
        <v>65</v>
      </c>
      <c r="B11" s="162" t="s">
        <v>229</v>
      </c>
      <c r="D11" s="159" t="s">
        <v>228</v>
      </c>
      <c r="F11" s="122"/>
      <c r="G11" s="96"/>
      <c r="H11" s="96"/>
      <c r="I11" s="148"/>
      <c r="J11" s="96"/>
      <c r="K11" s="96"/>
      <c r="L11" s="96"/>
      <c r="M11" s="96"/>
      <c r="N11" s="96"/>
      <c r="O11" s="96"/>
      <c r="P11" s="96"/>
      <c r="Q11" s="96"/>
      <c r="S11" s="195"/>
      <c r="V11" s="93"/>
      <c r="W11" s="93"/>
      <c r="X11" s="93"/>
      <c r="Y11" s="93"/>
      <c r="Z11" s="93"/>
      <c r="AA11" s="93"/>
      <c r="AB11" s="93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</row>
    <row r="12" spans="1:51" ht="14.25" customHeight="1" thickBot="1" thickTop="1">
      <c r="A12" s="252" t="s">
        <v>243</v>
      </c>
      <c r="B12" s="105">
        <v>42</v>
      </c>
      <c r="C12" s="104">
        <v>8</v>
      </c>
      <c r="D12" s="105">
        <v>0</v>
      </c>
      <c r="E12" s="105">
        <v>8</v>
      </c>
      <c r="F12" s="105">
        <v>1</v>
      </c>
      <c r="G12" s="105">
        <v>7</v>
      </c>
      <c r="H12" s="105">
        <v>1</v>
      </c>
      <c r="I12" s="105">
        <v>1</v>
      </c>
      <c r="J12" s="105">
        <v>2</v>
      </c>
      <c r="K12" s="105">
        <v>0</v>
      </c>
      <c r="L12" s="105">
        <v>3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168"/>
      <c r="S12" s="128" t="s">
        <v>99</v>
      </c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20" ht="14.25" customHeight="1" thickBot="1" thickTop="1">
      <c r="A13" s="252" t="s">
        <v>242</v>
      </c>
      <c r="B13" s="105">
        <v>50</v>
      </c>
      <c r="C13" s="104">
        <v>19</v>
      </c>
      <c r="D13" s="178">
        <v>0</v>
      </c>
      <c r="E13" s="180">
        <v>19</v>
      </c>
      <c r="F13" s="105">
        <v>4</v>
      </c>
      <c r="G13" s="105">
        <v>15</v>
      </c>
      <c r="H13" s="105">
        <v>2</v>
      </c>
      <c r="I13" s="105">
        <v>1</v>
      </c>
      <c r="J13" s="105">
        <v>1</v>
      </c>
      <c r="K13" s="105">
        <v>0</v>
      </c>
      <c r="L13" s="178">
        <v>11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168"/>
      <c r="S13" s="128" t="s">
        <v>87</v>
      </c>
      <c r="T13" s="130"/>
    </row>
    <row r="14" spans="1:19" ht="14.25" customHeight="1" thickBot="1" thickTop="1">
      <c r="A14" s="252" t="s">
        <v>241</v>
      </c>
      <c r="B14" s="105">
        <v>57</v>
      </c>
      <c r="C14" s="104">
        <v>17</v>
      </c>
      <c r="D14" s="178">
        <v>0</v>
      </c>
      <c r="E14" s="180">
        <v>17</v>
      </c>
      <c r="F14" s="105">
        <v>3</v>
      </c>
      <c r="G14" s="105">
        <v>14</v>
      </c>
      <c r="H14" s="105">
        <v>2</v>
      </c>
      <c r="I14" s="105">
        <v>1</v>
      </c>
      <c r="J14" s="105">
        <v>1</v>
      </c>
      <c r="K14" s="105">
        <v>0</v>
      </c>
      <c r="L14" s="178">
        <v>10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168"/>
      <c r="S14" s="128" t="s">
        <v>89</v>
      </c>
    </row>
    <row r="15" spans="1:20" ht="14.25" customHeight="1" thickBot="1" thickTop="1">
      <c r="A15" s="252" t="s">
        <v>240</v>
      </c>
      <c r="B15" s="105">
        <v>55</v>
      </c>
      <c r="C15" s="104">
        <v>19</v>
      </c>
      <c r="D15" s="178">
        <v>0</v>
      </c>
      <c r="E15" s="180">
        <v>19</v>
      </c>
      <c r="F15" s="105">
        <v>3</v>
      </c>
      <c r="G15" s="105">
        <v>16</v>
      </c>
      <c r="H15" s="105">
        <v>2</v>
      </c>
      <c r="I15" s="105">
        <v>2</v>
      </c>
      <c r="J15" s="105">
        <v>2</v>
      </c>
      <c r="K15" s="105">
        <v>0</v>
      </c>
      <c r="L15" s="178">
        <v>10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168"/>
      <c r="S15" s="128" t="s">
        <v>91</v>
      </c>
      <c r="T15" s="130"/>
    </row>
    <row r="16" spans="1:19" ht="14.25" customHeight="1" thickBot="1" thickTop="1">
      <c r="A16" s="252" t="s">
        <v>239</v>
      </c>
      <c r="B16" s="105">
        <v>58</v>
      </c>
      <c r="C16" s="104">
        <v>23</v>
      </c>
      <c r="D16" s="178">
        <v>0</v>
      </c>
      <c r="E16" s="180">
        <v>23</v>
      </c>
      <c r="F16" s="105">
        <v>4</v>
      </c>
      <c r="G16" s="105">
        <v>18</v>
      </c>
      <c r="H16" s="105">
        <v>2</v>
      </c>
      <c r="I16" s="105">
        <v>1</v>
      </c>
      <c r="J16" s="105">
        <v>1</v>
      </c>
      <c r="K16" s="105">
        <v>0</v>
      </c>
      <c r="L16" s="178">
        <v>14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168"/>
      <c r="S16" s="128" t="s">
        <v>93</v>
      </c>
    </row>
    <row r="17" spans="1:19" ht="14.25" customHeight="1" thickBot="1" thickTop="1">
      <c r="A17" s="103" t="s">
        <v>238</v>
      </c>
      <c r="B17" s="105">
        <v>37</v>
      </c>
      <c r="C17" s="104">
        <v>6</v>
      </c>
      <c r="D17" s="179">
        <v>5</v>
      </c>
      <c r="E17" s="178">
        <v>1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1</v>
      </c>
      <c r="N17" s="105">
        <v>0</v>
      </c>
      <c r="O17" s="105">
        <v>0</v>
      </c>
      <c r="P17" s="105">
        <v>0</v>
      </c>
      <c r="Q17" s="105">
        <v>0</v>
      </c>
      <c r="R17" s="168"/>
      <c r="S17" s="128" t="s">
        <v>95</v>
      </c>
    </row>
    <row r="18" spans="1:19" ht="14.25" customHeight="1" thickBot="1" thickTop="1">
      <c r="A18" s="103" t="s">
        <v>237</v>
      </c>
      <c r="B18" s="105">
        <v>29</v>
      </c>
      <c r="C18" s="104">
        <v>5</v>
      </c>
      <c r="D18" s="105">
        <v>0</v>
      </c>
      <c r="E18" s="253">
        <v>1</v>
      </c>
      <c r="F18" s="105">
        <v>1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79">
        <v>4</v>
      </c>
      <c r="O18" s="105">
        <v>0</v>
      </c>
      <c r="P18" s="105">
        <v>0</v>
      </c>
      <c r="Q18" s="105">
        <v>0</v>
      </c>
      <c r="R18" s="168"/>
      <c r="S18" s="128" t="s">
        <v>97</v>
      </c>
    </row>
    <row r="19" spans="1:22" ht="14.25" customHeight="1" thickBot="1" thickTop="1">
      <c r="A19" s="103" t="s">
        <v>236</v>
      </c>
      <c r="B19" s="105">
        <v>40</v>
      </c>
      <c r="C19" s="104">
        <v>8</v>
      </c>
      <c r="D19" s="105">
        <v>0</v>
      </c>
      <c r="E19" s="178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78">
        <v>4</v>
      </c>
      <c r="Q19" s="178">
        <v>4</v>
      </c>
      <c r="R19" s="168"/>
      <c r="S19" s="128" t="s">
        <v>99</v>
      </c>
      <c r="T19" s="130"/>
      <c r="U19" s="130"/>
      <c r="V19" s="130"/>
    </row>
    <row r="20" spans="1:20" ht="14.25" customHeight="1" thickBot="1" thickTop="1">
      <c r="A20" s="103" t="s">
        <v>235</v>
      </c>
      <c r="B20" s="105">
        <v>53</v>
      </c>
      <c r="C20" s="104">
        <v>20</v>
      </c>
      <c r="D20" s="105">
        <v>12</v>
      </c>
      <c r="E20" s="105">
        <v>8</v>
      </c>
      <c r="F20" s="105">
        <v>4</v>
      </c>
      <c r="G20" s="105">
        <v>4</v>
      </c>
      <c r="H20" s="105">
        <v>2</v>
      </c>
      <c r="I20" s="105">
        <v>0</v>
      </c>
      <c r="J20" s="105">
        <v>1</v>
      </c>
      <c r="K20" s="105">
        <v>0</v>
      </c>
      <c r="L20" s="105">
        <v>0</v>
      </c>
      <c r="M20" s="105">
        <v>1</v>
      </c>
      <c r="N20" s="105">
        <v>0</v>
      </c>
      <c r="O20" s="105">
        <v>0</v>
      </c>
      <c r="P20" s="105">
        <v>0</v>
      </c>
      <c r="Q20" s="105">
        <v>0</v>
      </c>
      <c r="R20" s="168"/>
      <c r="S20" s="128" t="s">
        <v>87</v>
      </c>
      <c r="T20" s="130"/>
    </row>
    <row r="21" spans="1:19" ht="14.25" customHeight="1" thickBot="1" thickTop="1">
      <c r="A21" s="103" t="s">
        <v>234</v>
      </c>
      <c r="B21" s="105">
        <v>55</v>
      </c>
      <c r="C21" s="104">
        <v>17</v>
      </c>
      <c r="D21" s="179">
        <v>9</v>
      </c>
      <c r="E21" s="180">
        <v>8</v>
      </c>
      <c r="F21" s="105">
        <v>3</v>
      </c>
      <c r="G21" s="105">
        <v>5</v>
      </c>
      <c r="H21" s="105">
        <v>2</v>
      </c>
      <c r="I21" s="105">
        <v>1</v>
      </c>
      <c r="J21" s="105">
        <v>1</v>
      </c>
      <c r="K21" s="105">
        <v>0</v>
      </c>
      <c r="L21" s="178">
        <v>1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R21" s="168"/>
      <c r="S21" s="128" t="s">
        <v>89</v>
      </c>
    </row>
    <row r="22" spans="1:20" ht="14.25" customHeight="1" thickBot="1" thickTop="1">
      <c r="A22" s="252" t="s">
        <v>231</v>
      </c>
      <c r="B22" s="105">
        <v>50</v>
      </c>
      <c r="C22" s="104">
        <v>18</v>
      </c>
      <c r="D22" s="178">
        <v>0</v>
      </c>
      <c r="E22" s="180">
        <v>18</v>
      </c>
      <c r="F22" s="105">
        <v>4</v>
      </c>
      <c r="G22" s="105">
        <v>14</v>
      </c>
      <c r="H22" s="105">
        <v>3</v>
      </c>
      <c r="I22" s="105">
        <v>1</v>
      </c>
      <c r="J22" s="105">
        <v>1</v>
      </c>
      <c r="K22" s="105">
        <v>0</v>
      </c>
      <c r="L22" s="178">
        <v>9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168"/>
      <c r="S22" s="128" t="s">
        <v>91</v>
      </c>
      <c r="T22" s="130"/>
    </row>
    <row r="23" spans="1:22" ht="14.25" customHeight="1" thickBot="1" thickTop="1">
      <c r="A23" s="103" t="s">
        <v>233</v>
      </c>
      <c r="B23" s="105">
        <v>42</v>
      </c>
      <c r="C23" s="104">
        <v>12</v>
      </c>
      <c r="D23" s="105">
        <v>5</v>
      </c>
      <c r="E23" s="105">
        <v>7</v>
      </c>
      <c r="F23" s="105">
        <v>5</v>
      </c>
      <c r="G23" s="105">
        <v>2</v>
      </c>
      <c r="H23" s="105">
        <v>1</v>
      </c>
      <c r="I23" s="105">
        <v>1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168"/>
      <c r="S23" s="128" t="s">
        <v>93</v>
      </c>
      <c r="T23" s="130"/>
      <c r="U23" s="130"/>
      <c r="V23" s="130"/>
    </row>
    <row r="24" spans="1:20" ht="14.25" customHeight="1" thickBot="1" thickTop="1">
      <c r="A24" s="103" t="s">
        <v>232</v>
      </c>
      <c r="B24" s="105">
        <v>36</v>
      </c>
      <c r="C24" s="104">
        <v>4</v>
      </c>
      <c r="D24" s="178">
        <v>0</v>
      </c>
      <c r="E24" s="178">
        <v>4</v>
      </c>
      <c r="F24" s="105">
        <v>0</v>
      </c>
      <c r="G24" s="105">
        <v>4</v>
      </c>
      <c r="H24" s="105">
        <v>2</v>
      </c>
      <c r="I24" s="105">
        <v>0</v>
      </c>
      <c r="J24" s="105">
        <v>0</v>
      </c>
      <c r="K24" s="105">
        <v>1</v>
      </c>
      <c r="L24" s="178">
        <v>1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168"/>
      <c r="S24" s="128" t="s">
        <v>95</v>
      </c>
      <c r="T24" s="130"/>
    </row>
    <row r="25" spans="1:22" ht="14.25" customHeight="1" thickBot="1" thickTop="1">
      <c r="A25" s="103" t="s">
        <v>230</v>
      </c>
      <c r="B25" s="105">
        <v>26</v>
      </c>
      <c r="C25" s="104">
        <v>4</v>
      </c>
      <c r="D25" s="105">
        <v>0</v>
      </c>
      <c r="E25" s="178">
        <v>1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1</v>
      </c>
      <c r="N25" s="178">
        <v>0</v>
      </c>
      <c r="O25" s="105">
        <v>0</v>
      </c>
      <c r="P25" s="178">
        <v>2</v>
      </c>
      <c r="Q25" s="178">
        <v>1</v>
      </c>
      <c r="R25" s="168"/>
      <c r="S25" s="128" t="s">
        <v>97</v>
      </c>
      <c r="T25" s="130"/>
      <c r="U25" s="130"/>
      <c r="V25" s="130"/>
    </row>
    <row r="26" spans="1:21" ht="14.25" customHeight="1" thickBot="1" thickTop="1">
      <c r="A26" s="252" t="s">
        <v>227</v>
      </c>
      <c r="B26" s="105">
        <v>41</v>
      </c>
      <c r="C26" s="104">
        <v>6</v>
      </c>
      <c r="D26" s="105">
        <v>0</v>
      </c>
      <c r="E26" s="105">
        <v>6</v>
      </c>
      <c r="F26" s="105">
        <v>0</v>
      </c>
      <c r="G26" s="105">
        <v>6</v>
      </c>
      <c r="H26" s="105">
        <v>1</v>
      </c>
      <c r="I26" s="105">
        <v>1</v>
      </c>
      <c r="J26" s="105">
        <v>1</v>
      </c>
      <c r="K26" s="105">
        <v>0</v>
      </c>
      <c r="L26" s="105">
        <v>3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R26" s="168"/>
      <c r="S26" s="128" t="s">
        <v>99</v>
      </c>
      <c r="T26" s="130"/>
      <c r="U26" s="130"/>
    </row>
    <row r="27" spans="1:19" ht="14.25" customHeight="1" thickBot="1" thickTop="1">
      <c r="A27" s="103" t="s">
        <v>226</v>
      </c>
      <c r="B27" s="105">
        <v>54</v>
      </c>
      <c r="C27" s="104">
        <v>20</v>
      </c>
      <c r="D27" s="105">
        <v>12</v>
      </c>
      <c r="E27" s="105">
        <v>8</v>
      </c>
      <c r="F27" s="105">
        <v>3</v>
      </c>
      <c r="G27" s="105">
        <v>5</v>
      </c>
      <c r="H27" s="105">
        <v>3</v>
      </c>
      <c r="I27" s="105">
        <v>1</v>
      </c>
      <c r="J27" s="105">
        <v>1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68"/>
      <c r="S27" s="128" t="s">
        <v>87</v>
      </c>
    </row>
    <row r="28" spans="1:19" ht="14.25" customHeight="1" thickBot="1" thickTop="1">
      <c r="A28" s="103" t="s">
        <v>225</v>
      </c>
      <c r="B28" s="105">
        <v>54</v>
      </c>
      <c r="C28" s="104">
        <v>19</v>
      </c>
      <c r="D28" s="105">
        <v>11</v>
      </c>
      <c r="E28" s="105">
        <v>8</v>
      </c>
      <c r="F28" s="105">
        <v>2</v>
      </c>
      <c r="G28" s="105">
        <v>6</v>
      </c>
      <c r="H28" s="105">
        <v>2</v>
      </c>
      <c r="I28" s="105">
        <v>2</v>
      </c>
      <c r="J28" s="105">
        <v>1</v>
      </c>
      <c r="K28" s="105">
        <v>0</v>
      </c>
      <c r="L28" s="105">
        <v>0</v>
      </c>
      <c r="M28" s="105">
        <v>1</v>
      </c>
      <c r="N28" s="105">
        <v>0</v>
      </c>
      <c r="O28" s="105">
        <v>0</v>
      </c>
      <c r="P28" s="105">
        <v>0</v>
      </c>
      <c r="Q28" s="105">
        <v>0</v>
      </c>
      <c r="R28" s="168"/>
      <c r="S28" s="128" t="s">
        <v>89</v>
      </c>
    </row>
    <row r="29" spans="1:20" ht="14.25" customHeight="1" thickBot="1" thickTop="1">
      <c r="A29" s="103" t="s">
        <v>224</v>
      </c>
      <c r="B29" s="105">
        <v>44</v>
      </c>
      <c r="C29" s="104">
        <v>15</v>
      </c>
      <c r="D29" s="105">
        <v>9</v>
      </c>
      <c r="E29" s="105">
        <v>6</v>
      </c>
      <c r="F29" s="105">
        <v>2</v>
      </c>
      <c r="G29" s="105">
        <v>4</v>
      </c>
      <c r="H29" s="105">
        <v>2</v>
      </c>
      <c r="I29" s="105">
        <v>1</v>
      </c>
      <c r="J29" s="105">
        <v>1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168"/>
      <c r="S29" s="128" t="s">
        <v>91</v>
      </c>
      <c r="T29" s="130"/>
    </row>
    <row r="30" spans="1:19" ht="14.25" customHeight="1" thickBot="1" thickTop="1">
      <c r="A30" s="103" t="s">
        <v>223</v>
      </c>
      <c r="B30" s="105">
        <v>51</v>
      </c>
      <c r="C30" s="104">
        <v>18</v>
      </c>
      <c r="D30" s="105">
        <v>11</v>
      </c>
      <c r="E30" s="105">
        <v>7</v>
      </c>
      <c r="F30" s="105">
        <v>3</v>
      </c>
      <c r="G30" s="105">
        <v>4</v>
      </c>
      <c r="H30" s="105">
        <v>2</v>
      </c>
      <c r="I30" s="105">
        <v>1</v>
      </c>
      <c r="J30" s="105">
        <v>1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168"/>
      <c r="S30" s="128" t="s">
        <v>93</v>
      </c>
    </row>
    <row r="31" spans="1:22" ht="14.25" customHeight="1" thickBot="1" thickTop="1">
      <c r="A31" s="103" t="s">
        <v>222</v>
      </c>
      <c r="B31" s="105">
        <v>43</v>
      </c>
      <c r="C31" s="104">
        <v>11</v>
      </c>
      <c r="D31" s="179">
        <v>10</v>
      </c>
      <c r="E31" s="178">
        <v>1</v>
      </c>
      <c r="F31" s="105">
        <v>1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168"/>
      <c r="S31" s="128" t="s">
        <v>95</v>
      </c>
      <c r="T31" s="130"/>
      <c r="U31" s="130"/>
      <c r="V31" s="130"/>
    </row>
    <row r="32" spans="1:19" ht="14.25" customHeight="1" thickBot="1" thickTop="1">
      <c r="A32" s="103" t="s">
        <v>221</v>
      </c>
      <c r="B32" s="105">
        <v>29</v>
      </c>
      <c r="C32" s="104">
        <v>5</v>
      </c>
      <c r="D32" s="178">
        <v>1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79">
        <v>4</v>
      </c>
      <c r="O32" s="105">
        <v>0</v>
      </c>
      <c r="P32" s="105">
        <v>0</v>
      </c>
      <c r="Q32" s="105">
        <v>0</v>
      </c>
      <c r="R32" s="168"/>
      <c r="S32" s="128" t="s">
        <v>97</v>
      </c>
    </row>
    <row r="33" spans="1:19" ht="14.25" customHeight="1" thickBot="1" thickTop="1">
      <c r="A33" s="252" t="s">
        <v>211</v>
      </c>
      <c r="B33" s="105">
        <v>33</v>
      </c>
      <c r="C33" s="104">
        <v>5</v>
      </c>
      <c r="D33" s="105">
        <v>0</v>
      </c>
      <c r="E33" s="105">
        <v>5</v>
      </c>
      <c r="F33" s="105">
        <v>0</v>
      </c>
      <c r="G33" s="105">
        <v>5</v>
      </c>
      <c r="H33" s="105">
        <v>1</v>
      </c>
      <c r="I33" s="105">
        <v>1</v>
      </c>
      <c r="J33" s="105">
        <v>1</v>
      </c>
      <c r="K33" s="105">
        <v>0</v>
      </c>
      <c r="L33" s="105">
        <v>2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168"/>
      <c r="S33" s="128" t="s">
        <v>99</v>
      </c>
    </row>
    <row r="34" spans="1:19" ht="14.25" customHeight="1" thickBot="1" thickTop="1">
      <c r="A34" s="103" t="s">
        <v>212</v>
      </c>
      <c r="B34" s="105">
        <v>38</v>
      </c>
      <c r="C34" s="104">
        <v>14</v>
      </c>
      <c r="D34" s="105">
        <v>8</v>
      </c>
      <c r="E34" s="105">
        <v>6</v>
      </c>
      <c r="F34" s="105">
        <v>2</v>
      </c>
      <c r="G34" s="105">
        <v>4</v>
      </c>
      <c r="H34" s="105">
        <v>2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168"/>
      <c r="S34" s="128" t="s">
        <v>87</v>
      </c>
    </row>
    <row r="35" spans="1:19" ht="14.25" customHeight="1" thickBot="1" thickTop="1">
      <c r="A35" s="103" t="s">
        <v>213</v>
      </c>
      <c r="B35" s="105">
        <v>49</v>
      </c>
      <c r="C35" s="104">
        <v>16</v>
      </c>
      <c r="D35" s="179">
        <v>8</v>
      </c>
      <c r="E35" s="180">
        <v>8</v>
      </c>
      <c r="F35" s="105">
        <v>2</v>
      </c>
      <c r="G35" s="105">
        <v>6</v>
      </c>
      <c r="H35" s="105">
        <v>2</v>
      </c>
      <c r="I35" s="105">
        <v>2</v>
      </c>
      <c r="J35" s="105">
        <v>1</v>
      </c>
      <c r="K35" s="105">
        <v>0</v>
      </c>
      <c r="L35" s="178">
        <v>1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168"/>
      <c r="S35" s="128" t="s">
        <v>89</v>
      </c>
    </row>
    <row r="36" spans="1:21" ht="14.25" customHeight="1" thickBot="1" thickTop="1">
      <c r="A36" s="103" t="s">
        <v>214</v>
      </c>
      <c r="B36" s="105">
        <v>55</v>
      </c>
      <c r="C36" s="104">
        <v>20</v>
      </c>
      <c r="D36" s="105">
        <v>10</v>
      </c>
      <c r="E36" s="105">
        <v>10</v>
      </c>
      <c r="F36" s="105">
        <v>4</v>
      </c>
      <c r="G36" s="105">
        <v>6</v>
      </c>
      <c r="H36" s="105">
        <v>3</v>
      </c>
      <c r="I36" s="105">
        <v>1</v>
      </c>
      <c r="J36" s="105">
        <v>2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168"/>
      <c r="S36" s="128" t="s">
        <v>91</v>
      </c>
      <c r="T36" s="130"/>
      <c r="U36" s="130"/>
    </row>
    <row r="37" spans="1:19" ht="14.25" customHeight="1" thickBot="1" thickTop="1">
      <c r="A37" s="103" t="s">
        <v>215</v>
      </c>
      <c r="B37" s="105">
        <v>47</v>
      </c>
      <c r="C37" s="104">
        <v>16</v>
      </c>
      <c r="D37" s="105">
        <v>8</v>
      </c>
      <c r="E37" s="105">
        <v>8</v>
      </c>
      <c r="F37" s="105">
        <v>3</v>
      </c>
      <c r="G37" s="105">
        <v>5</v>
      </c>
      <c r="H37" s="105">
        <v>3</v>
      </c>
      <c r="I37" s="105">
        <v>1</v>
      </c>
      <c r="J37" s="105">
        <v>1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168"/>
      <c r="S37" s="128" t="s">
        <v>93</v>
      </c>
    </row>
    <row r="38" spans="1:19" ht="14.25" customHeight="1" thickBot="1" thickTop="1">
      <c r="A38" s="103" t="s">
        <v>216</v>
      </c>
      <c r="B38" s="105">
        <v>33</v>
      </c>
      <c r="C38" s="104">
        <v>3</v>
      </c>
      <c r="D38" s="105">
        <v>3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168"/>
      <c r="S38" s="128" t="s">
        <v>95</v>
      </c>
    </row>
    <row r="39" spans="1:19" ht="14.25" customHeight="1" thickBot="1" thickTop="1">
      <c r="A39" s="103" t="s">
        <v>217</v>
      </c>
      <c r="B39" s="105">
        <v>36</v>
      </c>
      <c r="C39" s="104">
        <v>6</v>
      </c>
      <c r="D39" s="105">
        <v>0</v>
      </c>
      <c r="E39" s="105">
        <v>0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05">
        <v>0</v>
      </c>
      <c r="M39" s="105">
        <v>0</v>
      </c>
      <c r="N39" s="105">
        <v>6</v>
      </c>
      <c r="O39" s="105">
        <v>0</v>
      </c>
      <c r="P39" s="105">
        <v>0</v>
      </c>
      <c r="Q39" s="105">
        <v>0</v>
      </c>
      <c r="R39" s="168"/>
      <c r="S39" s="128" t="s">
        <v>97</v>
      </c>
    </row>
    <row r="40" spans="1:19" ht="14.25" customHeight="1" thickBot="1" thickTop="1">
      <c r="A40" s="103" t="s">
        <v>218</v>
      </c>
      <c r="B40" s="105">
        <v>38</v>
      </c>
      <c r="C40" s="104">
        <v>7</v>
      </c>
      <c r="D40" s="105">
        <v>0</v>
      </c>
      <c r="E40" s="105">
        <v>7</v>
      </c>
      <c r="F40" s="105">
        <v>0</v>
      </c>
      <c r="G40" s="105">
        <v>7</v>
      </c>
      <c r="H40" s="105">
        <v>1</v>
      </c>
      <c r="I40" s="105">
        <v>1</v>
      </c>
      <c r="J40" s="105">
        <v>1</v>
      </c>
      <c r="K40" s="105">
        <v>0</v>
      </c>
      <c r="L40" s="105">
        <v>3</v>
      </c>
      <c r="M40" s="105">
        <v>1</v>
      </c>
      <c r="N40" s="105">
        <v>0</v>
      </c>
      <c r="O40" s="105">
        <v>0</v>
      </c>
      <c r="P40" s="105">
        <v>0</v>
      </c>
      <c r="Q40" s="105">
        <v>0</v>
      </c>
      <c r="R40" s="168"/>
      <c r="S40" s="128" t="s">
        <v>99</v>
      </c>
    </row>
    <row r="41" spans="1:22" ht="14.25" customHeight="1" thickBot="1" thickTop="1">
      <c r="A41" s="103" t="s">
        <v>219</v>
      </c>
      <c r="B41" s="105">
        <v>50</v>
      </c>
      <c r="C41" s="104">
        <v>17</v>
      </c>
      <c r="D41" s="179">
        <v>6</v>
      </c>
      <c r="E41" s="179">
        <v>4</v>
      </c>
      <c r="F41" s="105">
        <v>1</v>
      </c>
      <c r="G41" s="105">
        <v>3</v>
      </c>
      <c r="H41" s="105">
        <v>1</v>
      </c>
      <c r="I41" s="105">
        <v>1</v>
      </c>
      <c r="J41" s="105">
        <v>1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78">
        <v>2</v>
      </c>
      <c r="Q41" s="178">
        <v>5</v>
      </c>
      <c r="R41" s="168"/>
      <c r="S41" s="128" t="s">
        <v>87</v>
      </c>
      <c r="T41" s="130"/>
      <c r="U41" s="130"/>
      <c r="V41" s="130"/>
    </row>
    <row r="42" spans="1:20" ht="14.25" customHeight="1" thickBot="1" thickTop="1">
      <c r="A42" s="103" t="s">
        <v>220</v>
      </c>
      <c r="B42" s="105">
        <v>35</v>
      </c>
      <c r="C42" s="104">
        <v>14</v>
      </c>
      <c r="D42" s="178">
        <v>0</v>
      </c>
      <c r="E42" s="178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78">
        <v>4</v>
      </c>
      <c r="Q42" s="178">
        <v>10</v>
      </c>
      <c r="R42" s="168"/>
      <c r="S42" s="128" t="s">
        <v>89</v>
      </c>
      <c r="T42" s="130"/>
    </row>
    <row r="43" spans="1:18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68"/>
    </row>
    <row r="44" ht="14.25" customHeight="1" thickTop="1"/>
    <row r="45" spans="20:22" ht="14.25" customHeight="1">
      <c r="T45" s="93"/>
      <c r="U45" s="93"/>
      <c r="V45" s="93"/>
    </row>
    <row r="46" spans="20:22" ht="14.25" customHeight="1">
      <c r="T46" s="93"/>
      <c r="U46" s="93"/>
      <c r="V46" s="175"/>
    </row>
    <row r="47" spans="20:21" ht="14.25" customHeight="1">
      <c r="T47" s="93"/>
      <c r="U47" s="93"/>
    </row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Y54"/>
  <sheetViews>
    <sheetView workbookViewId="0" topLeftCell="A1">
      <pane xSplit="2" ySplit="11" topLeftCell="C12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2" sqref="A12"/>
    </sheetView>
  </sheetViews>
  <sheetFormatPr defaultColWidth="9.140625" defaultRowHeight="12.75"/>
  <cols>
    <col min="1" max="1" width="15.421875" style="0" customWidth="1"/>
    <col min="2" max="3" width="5.57421875" style="0" customWidth="1"/>
    <col min="5" max="5" width="8.28125" style="0" customWidth="1"/>
    <col min="6" max="6" width="7.421875" style="0" customWidth="1"/>
    <col min="8" max="9" width="6.421875" style="0" customWidth="1"/>
    <col min="10" max="10" width="6.57421875" style="0" customWidth="1"/>
    <col min="11" max="11" width="8.1406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8515625" style="0" customWidth="1"/>
  </cols>
  <sheetData>
    <row r="1" spans="1:17" ht="32.25" customHeight="1" thickBot="1">
      <c r="A1" s="268" t="s">
        <v>35</v>
      </c>
      <c r="B1" s="271"/>
      <c r="C1" s="55"/>
      <c r="D1" s="55" t="s">
        <v>80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6" t="s">
        <v>59</v>
      </c>
    </row>
    <row r="8" spans="1:21" ht="14.25" thickBot="1" thickTop="1">
      <c r="A8" s="91" t="s">
        <v>0</v>
      </c>
      <c r="B8" s="8">
        <f aca="true" t="shared" si="0" ref="B8:Q8">SUM(B12:B42)</f>
        <v>1425</v>
      </c>
      <c r="C8" s="8">
        <f t="shared" si="0"/>
        <v>399</v>
      </c>
      <c r="D8" s="48">
        <f t="shared" si="0"/>
        <v>131</v>
      </c>
      <c r="E8" s="33">
        <f t="shared" si="0"/>
        <v>179</v>
      </c>
      <c r="F8" s="36">
        <f t="shared" si="0"/>
        <v>63</v>
      </c>
      <c r="G8" s="39">
        <f t="shared" si="0"/>
        <v>114</v>
      </c>
      <c r="H8" s="43">
        <f t="shared" si="0"/>
        <v>42</v>
      </c>
      <c r="I8" s="43">
        <f t="shared" si="0"/>
        <v>17</v>
      </c>
      <c r="J8" s="43">
        <f t="shared" si="0"/>
        <v>22</v>
      </c>
      <c r="K8" s="43">
        <f>SUM(K12:K42)</f>
        <v>2</v>
      </c>
      <c r="L8" s="43">
        <f t="shared" si="0"/>
        <v>31</v>
      </c>
      <c r="M8" s="43">
        <f t="shared" si="0"/>
        <v>2</v>
      </c>
      <c r="N8" s="43">
        <f t="shared" si="0"/>
        <v>19</v>
      </c>
      <c r="O8" s="43">
        <f t="shared" si="0"/>
        <v>5</v>
      </c>
      <c r="P8" s="43">
        <f t="shared" si="0"/>
        <v>19</v>
      </c>
      <c r="Q8" s="43">
        <f t="shared" si="0"/>
        <v>46</v>
      </c>
      <c r="T8" s="141" t="s">
        <v>55</v>
      </c>
      <c r="U8" s="93"/>
    </row>
    <row r="9" spans="1:21" ht="14.25" thickBot="1" thickTop="1">
      <c r="A9" s="91" t="s">
        <v>3</v>
      </c>
      <c r="B9" s="7"/>
      <c r="C9" s="59">
        <f>COUNT($C12:C42)</f>
        <v>30</v>
      </c>
      <c r="D9" s="49">
        <f aca="true" t="shared" si="1" ref="D9:Q9">D8/$C$8</f>
        <v>0.3283208020050125</v>
      </c>
      <c r="E9" s="34">
        <f t="shared" si="1"/>
        <v>0.44862155388471175</v>
      </c>
      <c r="F9" s="37">
        <f t="shared" si="1"/>
        <v>0.15789473684210525</v>
      </c>
      <c r="G9" s="40">
        <f t="shared" si="1"/>
        <v>0.2857142857142857</v>
      </c>
      <c r="H9" s="44">
        <f t="shared" si="1"/>
        <v>0.10526315789473684</v>
      </c>
      <c r="I9" s="44">
        <f t="shared" si="1"/>
        <v>0.042606516290726815</v>
      </c>
      <c r="J9" s="44">
        <f t="shared" si="1"/>
        <v>0.05513784461152882</v>
      </c>
      <c r="K9" s="44">
        <f t="shared" si="1"/>
        <v>0.005012531328320802</v>
      </c>
      <c r="L9" s="44">
        <f t="shared" si="1"/>
        <v>0.07769423558897243</v>
      </c>
      <c r="M9" s="44">
        <f t="shared" si="1"/>
        <v>0.005012531328320802</v>
      </c>
      <c r="N9" s="63">
        <f t="shared" si="1"/>
        <v>0.047619047619047616</v>
      </c>
      <c r="O9" s="78">
        <f t="shared" si="1"/>
        <v>0.012531328320802004</v>
      </c>
      <c r="P9" s="67">
        <f t="shared" si="1"/>
        <v>0.047619047619047616</v>
      </c>
      <c r="Q9" s="73">
        <f t="shared" si="1"/>
        <v>0.11528822055137844</v>
      </c>
      <c r="T9" s="145" t="s">
        <v>60</v>
      </c>
      <c r="U9" s="93"/>
    </row>
    <row r="10" spans="1:21" ht="14.25" thickBot="1" thickTop="1">
      <c r="A10" s="91" t="s">
        <v>4</v>
      </c>
      <c r="B10" s="10">
        <f>B8/C9</f>
        <v>47.5</v>
      </c>
      <c r="C10" s="10">
        <f>C8/C9</f>
        <v>13.3</v>
      </c>
      <c r="D10" s="50">
        <f aca="true" t="shared" si="2" ref="D10:Q10">D8/$C$9</f>
        <v>4.366666666666666</v>
      </c>
      <c r="E10" s="35">
        <f t="shared" si="2"/>
        <v>5.966666666666667</v>
      </c>
      <c r="F10" s="38">
        <f t="shared" si="2"/>
        <v>2.1</v>
      </c>
      <c r="G10" s="41">
        <f t="shared" si="2"/>
        <v>3.8</v>
      </c>
      <c r="H10" s="45">
        <f t="shared" si="2"/>
        <v>1.4</v>
      </c>
      <c r="I10" s="45">
        <f t="shared" si="2"/>
        <v>0.5666666666666667</v>
      </c>
      <c r="J10" s="45">
        <f t="shared" si="2"/>
        <v>0.7333333333333333</v>
      </c>
      <c r="K10" s="45">
        <f>K8/$C$9</f>
        <v>0.06666666666666667</v>
      </c>
      <c r="L10" s="45">
        <f t="shared" si="2"/>
        <v>1.0333333333333334</v>
      </c>
      <c r="M10" s="45">
        <f t="shared" si="2"/>
        <v>0.06666666666666667</v>
      </c>
      <c r="N10" s="64">
        <f t="shared" si="2"/>
        <v>0.6333333333333333</v>
      </c>
      <c r="O10" s="79">
        <f t="shared" si="2"/>
        <v>0.16666666666666666</v>
      </c>
      <c r="P10" s="68">
        <f t="shared" si="2"/>
        <v>0.6333333333333333</v>
      </c>
      <c r="Q10" s="74">
        <f t="shared" si="2"/>
        <v>1.5333333333333334</v>
      </c>
      <c r="T10" s="142" t="s">
        <v>61</v>
      </c>
      <c r="U10" s="93"/>
    </row>
    <row r="11" spans="1:51" s="123" customFormat="1" ht="14.25" thickBot="1" thickTop="1">
      <c r="A11" s="161" t="s">
        <v>65</v>
      </c>
      <c r="B11" s="162" t="s">
        <v>64</v>
      </c>
      <c r="C11" s="10"/>
      <c r="D11" s="96"/>
      <c r="E11" s="122"/>
      <c r="F11" s="122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V11" s="93"/>
      <c r="W11" s="93"/>
      <c r="X11" s="93"/>
      <c r="Y11" s="93"/>
      <c r="Z11" s="93"/>
      <c r="AA11" s="93"/>
      <c r="AB11" s="93"/>
      <c r="AC11" s="124"/>
      <c r="AD11" s="124"/>
      <c r="AE11" s="124"/>
      <c r="AF11" s="124"/>
      <c r="AG11" s="124"/>
      <c r="AH11" s="124"/>
      <c r="AI11" s="124"/>
      <c r="AJ11" s="124"/>
      <c r="AK11" s="124"/>
      <c r="AL11" s="124"/>
      <c r="AM11" s="124"/>
      <c r="AN11" s="124"/>
      <c r="AO11" s="124"/>
      <c r="AP11" s="124"/>
      <c r="AQ11" s="124"/>
      <c r="AR11" s="124"/>
      <c r="AS11" s="124"/>
      <c r="AT11" s="124"/>
      <c r="AU11" s="124"/>
      <c r="AV11" s="124"/>
      <c r="AW11" s="124"/>
      <c r="AX11" s="124"/>
      <c r="AY11" s="124"/>
    </row>
    <row r="12" spans="1:51" ht="14.25" customHeight="1" thickBot="1" thickTop="1">
      <c r="A12" s="95" t="s">
        <v>273</v>
      </c>
      <c r="B12" s="6">
        <v>39</v>
      </c>
      <c r="C12" s="6">
        <v>4</v>
      </c>
      <c r="D12" s="6">
        <v>4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3">
        <v>0</v>
      </c>
      <c r="P12" s="3">
        <v>0</v>
      </c>
      <c r="Q12" s="3">
        <v>0</v>
      </c>
      <c r="R12" s="128"/>
      <c r="S12" s="128" t="s">
        <v>95</v>
      </c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22" ht="14.25" customHeight="1" thickBot="1" thickTop="1">
      <c r="A13" s="95" t="s">
        <v>272</v>
      </c>
      <c r="B13" s="6">
        <v>41</v>
      </c>
      <c r="C13" s="6">
        <v>5</v>
      </c>
      <c r="D13" s="6">
        <v>0</v>
      </c>
      <c r="E13" s="2">
        <v>0</v>
      </c>
      <c r="F13" s="2">
        <v>0</v>
      </c>
      <c r="G13" s="2">
        <v>0</v>
      </c>
      <c r="H13" s="3">
        <v>0</v>
      </c>
      <c r="I13" s="3">
        <v>0</v>
      </c>
      <c r="J13" s="3">
        <v>0</v>
      </c>
      <c r="K13" s="3">
        <v>0</v>
      </c>
      <c r="L13" s="3">
        <v>0</v>
      </c>
      <c r="M13" s="3">
        <v>0</v>
      </c>
      <c r="N13" s="3">
        <v>5</v>
      </c>
      <c r="O13" s="3">
        <v>0</v>
      </c>
      <c r="P13" s="3">
        <v>0</v>
      </c>
      <c r="Q13" s="3">
        <v>0</v>
      </c>
      <c r="R13" s="128"/>
      <c r="S13" s="128" t="s">
        <v>97</v>
      </c>
      <c r="T13" s="134"/>
      <c r="U13" s="134"/>
      <c r="V13" s="134"/>
    </row>
    <row r="14" spans="1:20" ht="14.25" customHeight="1" thickBot="1" thickTop="1">
      <c r="A14" s="259" t="s">
        <v>271</v>
      </c>
      <c r="B14" s="6">
        <v>40</v>
      </c>
      <c r="C14" s="6">
        <v>7</v>
      </c>
      <c r="D14" s="6">
        <v>0</v>
      </c>
      <c r="E14" s="2">
        <v>7</v>
      </c>
      <c r="F14" s="2">
        <v>1</v>
      </c>
      <c r="G14" s="2">
        <v>6</v>
      </c>
      <c r="H14" s="3">
        <v>2</v>
      </c>
      <c r="I14" s="3">
        <v>1</v>
      </c>
      <c r="J14" s="3">
        <v>1</v>
      </c>
      <c r="K14" s="3">
        <v>0</v>
      </c>
      <c r="L14" s="3">
        <v>2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28"/>
      <c r="S14" s="128" t="s">
        <v>99</v>
      </c>
      <c r="T14" s="134"/>
    </row>
    <row r="15" spans="1:22" ht="14.25" customHeight="1" thickBot="1" thickTop="1">
      <c r="A15" s="95" t="s">
        <v>270</v>
      </c>
      <c r="B15" s="6">
        <v>64</v>
      </c>
      <c r="C15" s="6">
        <v>22</v>
      </c>
      <c r="D15" s="257">
        <v>2</v>
      </c>
      <c r="E15" s="258">
        <v>20</v>
      </c>
      <c r="F15" s="2">
        <v>6</v>
      </c>
      <c r="G15" s="2">
        <v>14</v>
      </c>
      <c r="H15" s="3">
        <v>3</v>
      </c>
      <c r="I15" s="3">
        <v>1</v>
      </c>
      <c r="J15" s="3">
        <v>1</v>
      </c>
      <c r="K15" s="3">
        <v>0</v>
      </c>
      <c r="L15" s="149">
        <v>9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28"/>
      <c r="S15" s="128" t="s">
        <v>87</v>
      </c>
      <c r="T15" s="134"/>
      <c r="U15" s="134"/>
      <c r="V15" s="134"/>
    </row>
    <row r="16" spans="1:19" ht="14.25" customHeight="1" thickBot="1" thickTop="1">
      <c r="A16" s="95" t="s">
        <v>269</v>
      </c>
      <c r="B16" s="6">
        <v>63</v>
      </c>
      <c r="C16" s="6">
        <v>20</v>
      </c>
      <c r="D16" s="6">
        <v>12</v>
      </c>
      <c r="E16" s="2">
        <v>8</v>
      </c>
      <c r="F16" s="2">
        <v>4</v>
      </c>
      <c r="G16" s="2">
        <v>4</v>
      </c>
      <c r="H16" s="3">
        <v>2</v>
      </c>
      <c r="I16" s="3">
        <v>1</v>
      </c>
      <c r="J16" s="3">
        <v>1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3">
        <v>0</v>
      </c>
      <c r="Q16" s="3">
        <v>0</v>
      </c>
      <c r="R16" s="166"/>
      <c r="S16" s="128" t="s">
        <v>89</v>
      </c>
    </row>
    <row r="17" spans="1:20" ht="14.25" customHeight="1" thickBot="1" thickTop="1">
      <c r="A17" s="95" t="s">
        <v>268</v>
      </c>
      <c r="B17" s="6">
        <v>59</v>
      </c>
      <c r="C17" s="6">
        <v>23</v>
      </c>
      <c r="D17" s="6">
        <v>14</v>
      </c>
      <c r="E17" s="2">
        <v>9</v>
      </c>
      <c r="F17" s="2">
        <v>4</v>
      </c>
      <c r="G17" s="2">
        <v>5</v>
      </c>
      <c r="H17" s="3">
        <v>3</v>
      </c>
      <c r="I17" s="3">
        <v>1</v>
      </c>
      <c r="J17" s="3">
        <v>1</v>
      </c>
      <c r="K17" s="3">
        <v>0</v>
      </c>
      <c r="L17" s="3">
        <v>0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66"/>
      <c r="S17" s="128" t="s">
        <v>91</v>
      </c>
      <c r="T17" s="134"/>
    </row>
    <row r="18" spans="1:21" ht="14.25" customHeight="1" thickBot="1" thickTop="1">
      <c r="A18" s="95" t="s">
        <v>267</v>
      </c>
      <c r="B18" s="6">
        <v>58</v>
      </c>
      <c r="C18" s="6">
        <v>22</v>
      </c>
      <c r="D18" s="6">
        <v>11</v>
      </c>
      <c r="E18" s="2">
        <v>11</v>
      </c>
      <c r="F18" s="2">
        <v>5</v>
      </c>
      <c r="G18" s="2">
        <v>6</v>
      </c>
      <c r="H18" s="3">
        <v>3</v>
      </c>
      <c r="I18" s="3">
        <v>1</v>
      </c>
      <c r="J18" s="3">
        <v>2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28"/>
      <c r="S18" s="128" t="s">
        <v>93</v>
      </c>
      <c r="T18" s="134"/>
      <c r="U18" s="134"/>
    </row>
    <row r="19" spans="1:20" ht="14.25" customHeight="1" thickBot="1" thickTop="1">
      <c r="A19" s="95" t="s">
        <v>266</v>
      </c>
      <c r="B19" s="6">
        <v>33</v>
      </c>
      <c r="C19" s="6">
        <v>6</v>
      </c>
      <c r="D19" s="6">
        <v>6</v>
      </c>
      <c r="E19" s="2">
        <v>0</v>
      </c>
      <c r="F19" s="2">
        <v>0</v>
      </c>
      <c r="G19" s="2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28"/>
      <c r="S19" s="128" t="s">
        <v>95</v>
      </c>
      <c r="T19" s="134"/>
    </row>
    <row r="20" spans="1:20" ht="14.25" customHeight="1" thickBot="1" thickTop="1">
      <c r="A20" s="95" t="s">
        <v>265</v>
      </c>
      <c r="B20" s="6">
        <v>40</v>
      </c>
      <c r="C20" s="6">
        <v>8</v>
      </c>
      <c r="D20" s="6">
        <v>0</v>
      </c>
      <c r="E20" s="2">
        <v>0</v>
      </c>
      <c r="F20" s="2">
        <v>0</v>
      </c>
      <c r="G20" s="2">
        <v>0</v>
      </c>
      <c r="H20" s="3">
        <v>0</v>
      </c>
      <c r="I20" s="3">
        <v>0</v>
      </c>
      <c r="J20" s="3">
        <v>0</v>
      </c>
      <c r="K20" s="3">
        <v>0</v>
      </c>
      <c r="L20" s="3">
        <v>0</v>
      </c>
      <c r="M20" s="3">
        <v>0</v>
      </c>
      <c r="N20" s="3">
        <v>8</v>
      </c>
      <c r="O20" s="3">
        <v>0</v>
      </c>
      <c r="P20" s="3">
        <v>0</v>
      </c>
      <c r="Q20" s="3">
        <v>0</v>
      </c>
      <c r="R20" s="128"/>
      <c r="S20" s="128" t="s">
        <v>97</v>
      </c>
      <c r="T20" s="134"/>
    </row>
    <row r="21" spans="1:22" ht="14.25" customHeight="1" thickBot="1" thickTop="1">
      <c r="A21" s="259" t="s">
        <v>264</v>
      </c>
      <c r="B21" s="6">
        <v>42</v>
      </c>
      <c r="C21" s="6">
        <v>10</v>
      </c>
      <c r="D21" s="6">
        <v>0</v>
      </c>
      <c r="E21" s="2">
        <v>10</v>
      </c>
      <c r="F21" s="2">
        <v>1</v>
      </c>
      <c r="G21" s="2">
        <v>9</v>
      </c>
      <c r="H21" s="3">
        <v>1</v>
      </c>
      <c r="I21" s="3">
        <v>1</v>
      </c>
      <c r="J21" s="3">
        <v>1</v>
      </c>
      <c r="K21" s="3">
        <v>1</v>
      </c>
      <c r="L21" s="3">
        <v>5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28"/>
      <c r="S21" s="128" t="s">
        <v>99</v>
      </c>
      <c r="T21" s="134"/>
      <c r="U21" s="134"/>
      <c r="V21" s="134"/>
    </row>
    <row r="22" spans="1:20" ht="14.25" customHeight="1" thickBot="1" thickTop="1">
      <c r="A22" s="95" t="s">
        <v>263</v>
      </c>
      <c r="B22" s="6">
        <v>58</v>
      </c>
      <c r="C22" s="6">
        <v>22</v>
      </c>
      <c r="D22" s="257">
        <v>8</v>
      </c>
      <c r="E22" s="258">
        <v>14</v>
      </c>
      <c r="F22" s="2">
        <v>6</v>
      </c>
      <c r="G22" s="2">
        <v>8</v>
      </c>
      <c r="H22" s="3">
        <v>3</v>
      </c>
      <c r="I22" s="3">
        <v>2</v>
      </c>
      <c r="J22" s="3">
        <v>1</v>
      </c>
      <c r="K22" s="3">
        <v>0</v>
      </c>
      <c r="L22" s="149">
        <v>2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28"/>
      <c r="S22" s="128" t="s">
        <v>87</v>
      </c>
      <c r="T22" s="134"/>
    </row>
    <row r="23" spans="1:19" ht="14.25" customHeight="1" thickBot="1" thickTop="1">
      <c r="A23" s="95" t="s">
        <v>262</v>
      </c>
      <c r="B23" s="6">
        <v>63</v>
      </c>
      <c r="C23" s="6">
        <v>21</v>
      </c>
      <c r="D23" s="6">
        <v>10</v>
      </c>
      <c r="E23" s="2">
        <v>11</v>
      </c>
      <c r="F23" s="2">
        <v>3</v>
      </c>
      <c r="G23" s="2">
        <v>8</v>
      </c>
      <c r="H23" s="3">
        <v>4</v>
      </c>
      <c r="I23" s="3">
        <v>1</v>
      </c>
      <c r="J23" s="3">
        <v>2</v>
      </c>
      <c r="K23" s="3">
        <v>1</v>
      </c>
      <c r="L23" s="3">
        <v>0</v>
      </c>
      <c r="M23" s="3">
        <v>0</v>
      </c>
      <c r="N23" s="3">
        <v>0</v>
      </c>
      <c r="O23" s="3">
        <v>0</v>
      </c>
      <c r="P23" s="3">
        <v>0</v>
      </c>
      <c r="Q23" s="3">
        <v>0</v>
      </c>
      <c r="R23" s="166"/>
      <c r="S23" s="128" t="s">
        <v>89</v>
      </c>
    </row>
    <row r="24" spans="1:20" ht="14.25" customHeight="1" thickBot="1" thickTop="1">
      <c r="A24" s="95" t="s">
        <v>261</v>
      </c>
      <c r="B24" s="6">
        <v>58</v>
      </c>
      <c r="C24" s="6">
        <v>22</v>
      </c>
      <c r="D24" s="6">
        <v>10</v>
      </c>
      <c r="E24" s="2">
        <v>12</v>
      </c>
      <c r="F24" s="2">
        <v>5</v>
      </c>
      <c r="G24" s="2">
        <v>7</v>
      </c>
      <c r="H24" s="3">
        <v>3</v>
      </c>
      <c r="I24" s="3">
        <v>1</v>
      </c>
      <c r="J24" s="3">
        <v>2</v>
      </c>
      <c r="K24" s="3">
        <v>0</v>
      </c>
      <c r="L24" s="3">
        <v>0</v>
      </c>
      <c r="M24" s="3">
        <v>1</v>
      </c>
      <c r="N24" s="3">
        <v>0</v>
      </c>
      <c r="O24" s="3">
        <v>0</v>
      </c>
      <c r="P24" s="3">
        <v>0</v>
      </c>
      <c r="Q24" s="3">
        <v>0</v>
      </c>
      <c r="R24" s="166"/>
      <c r="S24" s="128" t="s">
        <v>91</v>
      </c>
      <c r="T24" s="134"/>
    </row>
    <row r="25" spans="1:19" ht="14.25" customHeight="1" thickBot="1" thickTop="1">
      <c r="A25" s="95" t="s">
        <v>260</v>
      </c>
      <c r="B25" s="6">
        <v>49</v>
      </c>
      <c r="C25" s="6">
        <v>16</v>
      </c>
      <c r="D25" s="6">
        <v>8</v>
      </c>
      <c r="E25" s="2">
        <v>8</v>
      </c>
      <c r="F25" s="2">
        <v>4</v>
      </c>
      <c r="G25" s="2">
        <v>4</v>
      </c>
      <c r="H25" s="3">
        <v>2</v>
      </c>
      <c r="I25" s="3">
        <v>1</v>
      </c>
      <c r="J25" s="3">
        <v>1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3">
        <v>0</v>
      </c>
      <c r="Q25" s="3">
        <v>0</v>
      </c>
      <c r="R25" s="128"/>
      <c r="S25" s="128" t="s">
        <v>93</v>
      </c>
    </row>
    <row r="26" spans="1:20" ht="14.25" customHeight="1" thickBot="1" thickTop="1">
      <c r="A26" s="95" t="s">
        <v>259</v>
      </c>
      <c r="B26" s="6">
        <v>33</v>
      </c>
      <c r="C26" s="6">
        <v>3</v>
      </c>
      <c r="D26" s="254">
        <v>0</v>
      </c>
      <c r="E26" s="2">
        <v>0</v>
      </c>
      <c r="F26" s="2">
        <v>0</v>
      </c>
      <c r="G26" s="2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149">
        <v>1</v>
      </c>
      <c r="Q26" s="149">
        <v>2</v>
      </c>
      <c r="R26" s="128"/>
      <c r="S26" s="128" t="s">
        <v>95</v>
      </c>
      <c r="T26" s="134"/>
    </row>
    <row r="27" spans="1:20" ht="14.25" customHeight="1" thickBot="1" thickTop="1">
      <c r="A27" s="95" t="s">
        <v>258</v>
      </c>
      <c r="B27" s="6">
        <v>29</v>
      </c>
      <c r="C27" s="6">
        <v>3</v>
      </c>
      <c r="D27" s="6">
        <v>0</v>
      </c>
      <c r="E27" s="2">
        <v>0</v>
      </c>
      <c r="F27" s="2">
        <v>0</v>
      </c>
      <c r="G27" s="2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3</v>
      </c>
      <c r="O27" s="3">
        <v>0</v>
      </c>
      <c r="P27" s="3">
        <v>0</v>
      </c>
      <c r="Q27" s="3">
        <v>0</v>
      </c>
      <c r="R27" s="128"/>
      <c r="S27" s="128" t="s">
        <v>97</v>
      </c>
      <c r="T27" s="134"/>
    </row>
    <row r="28" spans="1:19" ht="14.25" customHeight="1" thickBot="1" thickTop="1">
      <c r="A28" s="259" t="s">
        <v>257</v>
      </c>
      <c r="B28" s="6">
        <v>42</v>
      </c>
      <c r="C28" s="6">
        <v>8</v>
      </c>
      <c r="D28" s="6">
        <v>0</v>
      </c>
      <c r="E28" s="2">
        <v>8</v>
      </c>
      <c r="F28" s="2">
        <v>0</v>
      </c>
      <c r="G28" s="2">
        <v>8</v>
      </c>
      <c r="H28" s="3">
        <v>2</v>
      </c>
      <c r="I28" s="3">
        <v>1</v>
      </c>
      <c r="J28" s="3">
        <v>1</v>
      </c>
      <c r="K28" s="3">
        <v>0</v>
      </c>
      <c r="L28" s="3">
        <v>3</v>
      </c>
      <c r="M28" s="3">
        <v>1</v>
      </c>
      <c r="N28" s="3">
        <v>0</v>
      </c>
      <c r="O28" s="3">
        <v>0</v>
      </c>
      <c r="P28" s="3">
        <v>0</v>
      </c>
      <c r="Q28" s="3">
        <v>0</v>
      </c>
      <c r="R28" s="128"/>
      <c r="S28" s="128" t="s">
        <v>99</v>
      </c>
    </row>
    <row r="29" spans="1:21" ht="14.25" customHeight="1" thickBot="1" thickTop="1">
      <c r="A29" s="95" t="s">
        <v>256</v>
      </c>
      <c r="B29" s="6">
        <v>48</v>
      </c>
      <c r="C29" s="6">
        <v>19</v>
      </c>
      <c r="D29" s="257">
        <v>4</v>
      </c>
      <c r="E29" s="258">
        <v>15</v>
      </c>
      <c r="F29" s="2">
        <v>5</v>
      </c>
      <c r="G29" s="2">
        <v>10</v>
      </c>
      <c r="H29" s="3">
        <v>3</v>
      </c>
      <c r="I29" s="3">
        <v>1</v>
      </c>
      <c r="J29" s="3">
        <v>1</v>
      </c>
      <c r="K29" s="3">
        <v>0</v>
      </c>
      <c r="L29" s="149">
        <v>5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28"/>
      <c r="S29" s="128" t="s">
        <v>87</v>
      </c>
      <c r="T29" s="134"/>
      <c r="U29" s="134"/>
    </row>
    <row r="30" spans="1:19" ht="14.25" customHeight="1" thickBot="1" thickTop="1">
      <c r="A30" s="95" t="s">
        <v>255</v>
      </c>
      <c r="B30" s="6">
        <v>68</v>
      </c>
      <c r="C30" s="6">
        <v>22</v>
      </c>
      <c r="D30" s="6">
        <v>11</v>
      </c>
      <c r="E30" s="2">
        <v>11</v>
      </c>
      <c r="F30" s="2">
        <v>6</v>
      </c>
      <c r="G30" s="2">
        <v>5</v>
      </c>
      <c r="H30" s="3">
        <v>2</v>
      </c>
      <c r="I30" s="3">
        <v>1</v>
      </c>
      <c r="J30" s="3">
        <v>2</v>
      </c>
      <c r="K30" s="3">
        <v>0</v>
      </c>
      <c r="L30" s="3">
        <v>0</v>
      </c>
      <c r="M30" s="3">
        <v>0</v>
      </c>
      <c r="N30" s="3">
        <v>0</v>
      </c>
      <c r="O30" s="3">
        <v>0</v>
      </c>
      <c r="P30" s="3">
        <v>0</v>
      </c>
      <c r="Q30" s="3">
        <v>0</v>
      </c>
      <c r="R30" s="166"/>
      <c r="S30" s="128" t="s">
        <v>89</v>
      </c>
    </row>
    <row r="31" spans="1:20" ht="14.25" customHeight="1" thickBot="1" thickTop="1">
      <c r="A31" s="95" t="s">
        <v>254</v>
      </c>
      <c r="B31" s="6">
        <v>60</v>
      </c>
      <c r="C31" s="6">
        <v>22</v>
      </c>
      <c r="D31" s="6">
        <v>11</v>
      </c>
      <c r="E31" s="2">
        <v>11</v>
      </c>
      <c r="F31" s="2">
        <v>6</v>
      </c>
      <c r="G31" s="2">
        <v>5</v>
      </c>
      <c r="H31" s="3">
        <v>2</v>
      </c>
      <c r="I31" s="3">
        <v>1</v>
      </c>
      <c r="J31" s="3">
        <v>2</v>
      </c>
      <c r="K31" s="3">
        <v>0</v>
      </c>
      <c r="L31" s="3">
        <v>0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66"/>
      <c r="S31" s="128" t="s">
        <v>91</v>
      </c>
      <c r="T31" s="134"/>
    </row>
    <row r="32" spans="1:22" ht="14.25" customHeight="1" thickBot="1" thickTop="1">
      <c r="A32" s="95" t="s">
        <v>253</v>
      </c>
      <c r="B32" s="6">
        <v>53</v>
      </c>
      <c r="C32" s="6">
        <v>19</v>
      </c>
      <c r="D32" s="6">
        <v>9</v>
      </c>
      <c r="E32" s="2">
        <v>10</v>
      </c>
      <c r="F32" s="2">
        <v>4</v>
      </c>
      <c r="G32" s="2">
        <v>6</v>
      </c>
      <c r="H32" s="3">
        <v>3</v>
      </c>
      <c r="I32" s="3">
        <v>1</v>
      </c>
      <c r="J32" s="3">
        <v>2</v>
      </c>
      <c r="K32" s="3">
        <v>0</v>
      </c>
      <c r="L32" s="3">
        <v>0</v>
      </c>
      <c r="M32" s="3">
        <v>0</v>
      </c>
      <c r="N32" s="3">
        <v>0</v>
      </c>
      <c r="O32" s="3">
        <v>0</v>
      </c>
      <c r="P32" s="3">
        <v>0</v>
      </c>
      <c r="Q32" s="3">
        <v>0</v>
      </c>
      <c r="R32" s="128"/>
      <c r="S32" s="128" t="s">
        <v>93</v>
      </c>
      <c r="T32" s="134"/>
      <c r="U32" s="134"/>
      <c r="V32" s="134"/>
    </row>
    <row r="33" spans="1:20" ht="14.25" customHeight="1" thickBot="1" thickTop="1">
      <c r="A33" s="95" t="s">
        <v>252</v>
      </c>
      <c r="B33" s="6">
        <v>33</v>
      </c>
      <c r="C33" s="6">
        <v>2</v>
      </c>
      <c r="D33" s="254">
        <v>0</v>
      </c>
      <c r="E33" s="2">
        <v>0</v>
      </c>
      <c r="F33" s="2">
        <v>0</v>
      </c>
      <c r="G33" s="2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149">
        <v>1</v>
      </c>
      <c r="Q33" s="149">
        <v>1</v>
      </c>
      <c r="R33" s="128"/>
      <c r="S33" s="128" t="s">
        <v>95</v>
      </c>
      <c r="T33" s="134"/>
    </row>
    <row r="34" spans="1:22" ht="14.25" customHeight="1" thickBot="1" thickTop="1">
      <c r="A34" s="95" t="s">
        <v>251</v>
      </c>
      <c r="B34" s="6">
        <v>30</v>
      </c>
      <c r="C34" s="6">
        <v>4</v>
      </c>
      <c r="D34" s="6">
        <v>0</v>
      </c>
      <c r="E34" s="2">
        <v>0</v>
      </c>
      <c r="F34" s="2">
        <v>0</v>
      </c>
      <c r="G34" s="2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49">
        <v>0</v>
      </c>
      <c r="O34" s="3">
        <v>0</v>
      </c>
      <c r="P34" s="149">
        <v>4</v>
      </c>
      <c r="Q34" s="3">
        <v>0</v>
      </c>
      <c r="R34" s="128"/>
      <c r="S34" s="128" t="s">
        <v>97</v>
      </c>
      <c r="T34" s="134"/>
      <c r="U34" s="134"/>
      <c r="V34" s="134"/>
    </row>
    <row r="35" spans="1:20" ht="14.25" customHeight="1" thickBot="1" thickTop="1">
      <c r="A35" s="95" t="s">
        <v>244</v>
      </c>
      <c r="B35" s="6">
        <v>50</v>
      </c>
      <c r="C35" s="6">
        <v>10</v>
      </c>
      <c r="D35" s="6">
        <v>0</v>
      </c>
      <c r="E35" s="255">
        <v>0</v>
      </c>
      <c r="F35" s="2">
        <v>0</v>
      </c>
      <c r="G35" s="2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3">
        <v>0</v>
      </c>
      <c r="P35" s="149">
        <v>4</v>
      </c>
      <c r="Q35" s="149">
        <v>6</v>
      </c>
      <c r="R35" s="128"/>
      <c r="S35" s="128" t="s">
        <v>99</v>
      </c>
      <c r="T35" s="134"/>
    </row>
    <row r="36" spans="1:22" ht="14.25" customHeight="1" thickBot="1" thickTop="1">
      <c r="A36" s="95" t="s">
        <v>245</v>
      </c>
      <c r="B36" s="6">
        <v>51</v>
      </c>
      <c r="C36" s="6">
        <v>16</v>
      </c>
      <c r="D36" s="254">
        <v>0</v>
      </c>
      <c r="E36" s="255">
        <v>0</v>
      </c>
      <c r="F36" s="2">
        <v>0</v>
      </c>
      <c r="G36" s="2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3">
        <v>0</v>
      </c>
      <c r="O36" s="3">
        <v>0</v>
      </c>
      <c r="P36" s="149">
        <v>3</v>
      </c>
      <c r="Q36" s="149">
        <v>13</v>
      </c>
      <c r="R36" s="128"/>
      <c r="S36" s="128" t="s">
        <v>87</v>
      </c>
      <c r="T36" s="134"/>
      <c r="U36" s="134"/>
      <c r="V36" s="134"/>
    </row>
    <row r="37" spans="1:19" ht="14.25" customHeight="1" thickBot="1" thickTop="1">
      <c r="A37" s="95" t="s">
        <v>246</v>
      </c>
      <c r="B37" s="6">
        <v>59</v>
      </c>
      <c r="C37" s="6">
        <v>18</v>
      </c>
      <c r="D37" s="254">
        <v>0</v>
      </c>
      <c r="E37" s="256">
        <v>4</v>
      </c>
      <c r="F37" s="2">
        <v>0</v>
      </c>
      <c r="G37" s="2">
        <v>4</v>
      </c>
      <c r="H37" s="3">
        <v>1</v>
      </c>
      <c r="I37" s="3">
        <v>0</v>
      </c>
      <c r="J37" s="3">
        <v>0</v>
      </c>
      <c r="K37" s="3">
        <v>0</v>
      </c>
      <c r="L37" s="149">
        <v>3</v>
      </c>
      <c r="M37" s="3">
        <v>0</v>
      </c>
      <c r="N37" s="3">
        <v>0</v>
      </c>
      <c r="O37" s="3">
        <v>0</v>
      </c>
      <c r="P37" s="149">
        <v>2</v>
      </c>
      <c r="Q37" s="149">
        <v>12</v>
      </c>
      <c r="R37" s="166"/>
      <c r="S37" s="128" t="s">
        <v>89</v>
      </c>
    </row>
    <row r="38" spans="1:20" ht="14.25" customHeight="1" thickBot="1" thickTop="1">
      <c r="A38" s="95" t="s">
        <v>247</v>
      </c>
      <c r="B38" s="6">
        <v>49</v>
      </c>
      <c r="C38" s="6">
        <v>19</v>
      </c>
      <c r="D38" s="6">
        <v>11</v>
      </c>
      <c r="E38" s="2">
        <v>8</v>
      </c>
      <c r="F38" s="2">
        <v>3</v>
      </c>
      <c r="G38" s="2">
        <v>5</v>
      </c>
      <c r="H38" s="3">
        <v>3</v>
      </c>
      <c r="I38" s="3">
        <v>1</v>
      </c>
      <c r="J38" s="3">
        <v>1</v>
      </c>
      <c r="K38" s="3">
        <v>0</v>
      </c>
      <c r="L38" s="3">
        <v>0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66"/>
      <c r="S38" s="128" t="s">
        <v>91</v>
      </c>
      <c r="T38" s="134"/>
    </row>
    <row r="39" spans="1:19" ht="14.25" customHeight="1" thickBot="1" thickTop="1">
      <c r="A39" s="95" t="s">
        <v>248</v>
      </c>
      <c r="B39" s="6">
        <v>54</v>
      </c>
      <c r="C39" s="6">
        <v>16</v>
      </c>
      <c r="D39" s="254">
        <v>0</v>
      </c>
      <c r="E39" s="255">
        <v>0</v>
      </c>
      <c r="F39" s="2">
        <v>0</v>
      </c>
      <c r="G39" s="2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3">
        <v>0</v>
      </c>
      <c r="P39" s="149">
        <v>4</v>
      </c>
      <c r="Q39" s="149">
        <v>12</v>
      </c>
      <c r="R39" s="128"/>
      <c r="S39" s="128" t="s">
        <v>93</v>
      </c>
    </row>
    <row r="40" spans="1:19" ht="14.25" customHeight="1" thickBot="1" thickTop="1">
      <c r="A40" s="95" t="s">
        <v>249</v>
      </c>
      <c r="B40" s="6">
        <v>34</v>
      </c>
      <c r="C40" s="6">
        <v>7</v>
      </c>
      <c r="D40" s="254">
        <v>0</v>
      </c>
      <c r="E40" s="255">
        <v>2</v>
      </c>
      <c r="F40" s="2">
        <v>0</v>
      </c>
      <c r="G40" s="2">
        <v>0</v>
      </c>
      <c r="H40" s="3">
        <v>0</v>
      </c>
      <c r="I40" s="3">
        <v>0</v>
      </c>
      <c r="J40" s="3">
        <v>0</v>
      </c>
      <c r="K40" s="3">
        <v>0</v>
      </c>
      <c r="L40" s="149">
        <v>2</v>
      </c>
      <c r="M40" s="3">
        <v>0</v>
      </c>
      <c r="N40" s="3">
        <v>0</v>
      </c>
      <c r="O40" s="149">
        <v>5</v>
      </c>
      <c r="P40" s="3">
        <v>0</v>
      </c>
      <c r="Q40" s="3">
        <v>0</v>
      </c>
      <c r="R40" s="128"/>
      <c r="S40" s="128" t="s">
        <v>95</v>
      </c>
    </row>
    <row r="41" spans="1:19" ht="14.25" customHeight="1" thickBot="1" thickTop="1">
      <c r="A41" s="95" t="s">
        <v>250</v>
      </c>
      <c r="B41" s="6">
        <v>25</v>
      </c>
      <c r="C41" s="6">
        <v>3</v>
      </c>
      <c r="D41" s="6">
        <v>0</v>
      </c>
      <c r="E41" s="2">
        <v>0</v>
      </c>
      <c r="F41" s="2">
        <v>0</v>
      </c>
      <c r="G41" s="2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3">
        <v>3</v>
      </c>
      <c r="O41" s="3">
        <v>0</v>
      </c>
      <c r="P41" s="3">
        <v>0</v>
      </c>
      <c r="Q41" s="3">
        <v>0</v>
      </c>
      <c r="R41" s="128"/>
      <c r="S41" s="128" t="s">
        <v>97</v>
      </c>
    </row>
    <row r="42" spans="1:19" ht="14.25" customHeight="1" thickBot="1" thickTop="1">
      <c r="A42" s="95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67"/>
      <c r="S42" s="92"/>
    </row>
    <row r="43" ht="14.25" customHeight="1" thickTop="1"/>
    <row r="44" ht="14.25" customHeight="1"/>
    <row r="45" spans="20:22" ht="14.25" customHeight="1">
      <c r="T45" s="93"/>
      <c r="U45" s="93"/>
      <c r="V45" s="93"/>
    </row>
    <row r="46" spans="20:22" ht="14.25" customHeight="1">
      <c r="T46" s="93"/>
      <c r="U46" s="93"/>
      <c r="V46" s="175"/>
    </row>
    <row r="47" spans="20:21" ht="14.25" customHeight="1">
      <c r="T47" s="93"/>
      <c r="U47" s="93"/>
    </row>
    <row r="48" spans="20:21" ht="14.25" customHeight="1">
      <c r="T48" s="93"/>
      <c r="U48" s="93"/>
    </row>
    <row r="49" spans="20:21" ht="14.25" customHeight="1">
      <c r="T49" s="93"/>
      <c r="U49" s="93"/>
    </row>
    <row r="50" spans="20:21" ht="14.25" customHeight="1">
      <c r="T50" s="93"/>
      <c r="U50" s="93"/>
    </row>
    <row r="51" spans="20:21" ht="14.25" customHeight="1">
      <c r="T51" s="93"/>
      <c r="U51" s="93"/>
    </row>
    <row r="52" spans="20:21" ht="14.25" customHeight="1">
      <c r="T52" s="93"/>
      <c r="U52" s="93"/>
    </row>
    <row r="53" spans="20:21" ht="14.25" customHeight="1">
      <c r="T53" s="93"/>
      <c r="U53" s="93"/>
    </row>
    <row r="54" spans="20:23" ht="14.25" customHeight="1">
      <c r="T54" s="175"/>
      <c r="U54" s="175"/>
      <c r="V54" s="175"/>
      <c r="W54" s="175"/>
    </row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Y42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00390625" style="0" customWidth="1"/>
    <col min="2" max="3" width="5.57421875" style="0" customWidth="1"/>
    <col min="5" max="5" width="8.28125" style="0" customWidth="1"/>
    <col min="6" max="6" width="7.28125" style="0" customWidth="1"/>
    <col min="7" max="7" width="9.00390625" style="0" customWidth="1"/>
    <col min="8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3.57421875" style="0" customWidth="1"/>
  </cols>
  <sheetData>
    <row r="1" spans="1:17" ht="32.25" customHeight="1" thickBot="1">
      <c r="A1" s="268" t="s">
        <v>35</v>
      </c>
      <c r="B1" s="271"/>
      <c r="C1" s="55"/>
      <c r="D1" s="55" t="s">
        <v>81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6" t="s">
        <v>59</v>
      </c>
    </row>
    <row r="8" spans="1:21" ht="14.25" thickBot="1" thickTop="1">
      <c r="A8" s="91" t="s">
        <v>0</v>
      </c>
      <c r="B8" s="8">
        <f aca="true" t="shared" si="0" ref="B8:Q8">SUM(B12:B42)</f>
        <v>1663</v>
      </c>
      <c r="C8" s="8">
        <f t="shared" si="0"/>
        <v>443</v>
      </c>
      <c r="D8" s="48">
        <f t="shared" si="0"/>
        <v>132</v>
      </c>
      <c r="E8" s="33">
        <f t="shared" si="0"/>
        <v>146</v>
      </c>
      <c r="F8" s="36">
        <f t="shared" si="0"/>
        <v>52</v>
      </c>
      <c r="G8" s="39">
        <f t="shared" si="0"/>
        <v>94</v>
      </c>
      <c r="H8" s="43">
        <f t="shared" si="0"/>
        <v>32</v>
      </c>
      <c r="I8" s="43">
        <f t="shared" si="0"/>
        <v>18</v>
      </c>
      <c r="J8" s="43">
        <f t="shared" si="0"/>
        <v>18</v>
      </c>
      <c r="K8" s="43">
        <f>SUM(K12:K42)</f>
        <v>3</v>
      </c>
      <c r="L8" s="43">
        <f t="shared" si="0"/>
        <v>16</v>
      </c>
      <c r="M8" s="43">
        <f t="shared" si="0"/>
        <v>7</v>
      </c>
      <c r="N8" s="62">
        <f t="shared" si="0"/>
        <v>10</v>
      </c>
      <c r="O8" s="77">
        <f t="shared" si="0"/>
        <v>1</v>
      </c>
      <c r="P8" s="66">
        <f t="shared" si="0"/>
        <v>61</v>
      </c>
      <c r="Q8" s="72">
        <f t="shared" si="0"/>
        <v>93</v>
      </c>
      <c r="T8" s="141" t="s">
        <v>55</v>
      </c>
      <c r="U8" s="93"/>
    </row>
    <row r="9" spans="1:21" ht="14.25" thickBot="1" thickTop="1">
      <c r="A9" s="91" t="s">
        <v>3</v>
      </c>
      <c r="B9" s="7"/>
      <c r="C9" s="59">
        <f>COUNT($C12:C42)</f>
        <v>31</v>
      </c>
      <c r="D9" s="49">
        <f aca="true" t="shared" si="1" ref="D9:Q9">D8/$C$8</f>
        <v>0.2979683972911964</v>
      </c>
      <c r="E9" s="34">
        <f t="shared" si="1"/>
        <v>0.3295711060948081</v>
      </c>
      <c r="F9" s="37">
        <f t="shared" si="1"/>
        <v>0.11738148984198646</v>
      </c>
      <c r="G9" s="40">
        <f t="shared" si="1"/>
        <v>0.21218961625282168</v>
      </c>
      <c r="H9" s="44">
        <f t="shared" si="1"/>
        <v>0.07223476297968397</v>
      </c>
      <c r="I9" s="44">
        <f t="shared" si="1"/>
        <v>0.040632054176072234</v>
      </c>
      <c r="J9" s="44">
        <f t="shared" si="1"/>
        <v>0.040632054176072234</v>
      </c>
      <c r="K9" s="44">
        <f t="shared" si="1"/>
        <v>0.006772009029345372</v>
      </c>
      <c r="L9" s="44">
        <f t="shared" si="1"/>
        <v>0.03611738148984198</v>
      </c>
      <c r="M9" s="44">
        <f t="shared" si="1"/>
        <v>0.01580135440180587</v>
      </c>
      <c r="N9" s="63">
        <f t="shared" si="1"/>
        <v>0.022573363431151242</v>
      </c>
      <c r="O9" s="78">
        <f t="shared" si="1"/>
        <v>0.002257336343115124</v>
      </c>
      <c r="P9" s="67">
        <f t="shared" si="1"/>
        <v>0.13769751693002258</v>
      </c>
      <c r="Q9" s="73">
        <f t="shared" si="1"/>
        <v>0.20993227990970656</v>
      </c>
      <c r="T9" s="145" t="s">
        <v>60</v>
      </c>
      <c r="U9" s="93"/>
    </row>
    <row r="10" spans="1:21" ht="14.25" thickBot="1" thickTop="1">
      <c r="A10" s="91" t="s">
        <v>4</v>
      </c>
      <c r="B10" s="10">
        <f>B8/C9</f>
        <v>53.645161290322584</v>
      </c>
      <c r="C10" s="10">
        <f>C8/C9</f>
        <v>14.290322580645162</v>
      </c>
      <c r="D10" s="50">
        <f aca="true" t="shared" si="2" ref="D10:Q10">D8/$C$9</f>
        <v>4.258064516129032</v>
      </c>
      <c r="E10" s="35">
        <f t="shared" si="2"/>
        <v>4.709677419354839</v>
      </c>
      <c r="F10" s="38">
        <f t="shared" si="2"/>
        <v>1.6774193548387097</v>
      </c>
      <c r="G10" s="41">
        <f t="shared" si="2"/>
        <v>3.032258064516129</v>
      </c>
      <c r="H10" s="45">
        <f t="shared" si="2"/>
        <v>1.032258064516129</v>
      </c>
      <c r="I10" s="45">
        <f t="shared" si="2"/>
        <v>0.5806451612903226</v>
      </c>
      <c r="J10" s="45">
        <f t="shared" si="2"/>
        <v>0.5806451612903226</v>
      </c>
      <c r="K10" s="45">
        <f>K8/$C$9</f>
        <v>0.0967741935483871</v>
      </c>
      <c r="L10" s="45">
        <f t="shared" si="2"/>
        <v>0.5161290322580645</v>
      </c>
      <c r="M10" s="45">
        <f t="shared" si="2"/>
        <v>0.22580645161290322</v>
      </c>
      <c r="N10" s="64">
        <f t="shared" si="2"/>
        <v>0.3225806451612903</v>
      </c>
      <c r="O10" s="79">
        <f t="shared" si="2"/>
        <v>0.03225806451612903</v>
      </c>
      <c r="P10" s="68">
        <f t="shared" si="2"/>
        <v>1.967741935483871</v>
      </c>
      <c r="Q10" s="74">
        <f t="shared" si="2"/>
        <v>3</v>
      </c>
      <c r="T10" s="142" t="s">
        <v>61</v>
      </c>
      <c r="U10" s="93"/>
    </row>
    <row r="11" spans="1:51" ht="14.25" customHeight="1" thickBot="1" thickTop="1">
      <c r="A11" s="161" t="s">
        <v>65</v>
      </c>
      <c r="B11" s="162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19" ht="14.25" customHeight="1" thickBot="1" thickTop="1">
      <c r="A12" s="196" t="s">
        <v>304</v>
      </c>
      <c r="B12" s="6">
        <v>55</v>
      </c>
      <c r="C12" s="6">
        <v>18</v>
      </c>
      <c r="D12" s="257">
        <v>9</v>
      </c>
      <c r="E12" s="256">
        <v>7</v>
      </c>
      <c r="F12" s="2">
        <v>2</v>
      </c>
      <c r="G12" s="2">
        <v>5</v>
      </c>
      <c r="H12" s="3">
        <v>0</v>
      </c>
      <c r="I12" s="3">
        <v>1</v>
      </c>
      <c r="J12" s="3">
        <v>1</v>
      </c>
      <c r="K12" s="3">
        <v>0</v>
      </c>
      <c r="L12" s="3">
        <v>0</v>
      </c>
      <c r="M12" s="3">
        <v>1</v>
      </c>
      <c r="N12" s="149">
        <v>2</v>
      </c>
      <c r="O12" s="3">
        <v>0</v>
      </c>
      <c r="P12" s="3">
        <v>0</v>
      </c>
      <c r="Q12" s="3">
        <v>0</v>
      </c>
      <c r="R12" s="167"/>
      <c r="S12" s="128" t="s">
        <v>89</v>
      </c>
    </row>
    <row r="13" spans="1:21" ht="14.25" customHeight="1" thickBot="1" thickTop="1">
      <c r="A13" s="177" t="s">
        <v>303</v>
      </c>
      <c r="B13" s="6">
        <v>62</v>
      </c>
      <c r="C13" s="6">
        <v>19</v>
      </c>
      <c r="D13" s="6">
        <v>12</v>
      </c>
      <c r="E13" s="2">
        <v>7</v>
      </c>
      <c r="F13" s="2">
        <v>3</v>
      </c>
      <c r="G13" s="2">
        <v>4</v>
      </c>
      <c r="H13" s="3">
        <v>1</v>
      </c>
      <c r="I13" s="3">
        <v>1</v>
      </c>
      <c r="J13" s="3">
        <v>1</v>
      </c>
      <c r="K13" s="3">
        <v>0</v>
      </c>
      <c r="L13" s="3">
        <v>0</v>
      </c>
      <c r="M13" s="3">
        <v>1</v>
      </c>
      <c r="N13" s="3">
        <v>0</v>
      </c>
      <c r="O13" s="3">
        <v>0</v>
      </c>
      <c r="P13" s="3">
        <v>0</v>
      </c>
      <c r="Q13" s="3">
        <v>0</v>
      </c>
      <c r="R13" s="167"/>
      <c r="S13" s="128" t="s">
        <v>91</v>
      </c>
      <c r="T13" s="134"/>
      <c r="U13" s="134"/>
    </row>
    <row r="14" spans="1:21" ht="14.25" customHeight="1" thickBot="1" thickTop="1">
      <c r="A14" s="196" t="s">
        <v>302</v>
      </c>
      <c r="B14" s="6">
        <v>69</v>
      </c>
      <c r="C14" s="6">
        <v>23</v>
      </c>
      <c r="D14" s="257">
        <v>11</v>
      </c>
      <c r="E14" s="258">
        <v>12</v>
      </c>
      <c r="F14" s="2">
        <v>6</v>
      </c>
      <c r="G14" s="2">
        <v>6</v>
      </c>
      <c r="H14" s="3">
        <v>2</v>
      </c>
      <c r="I14" s="3">
        <v>1</v>
      </c>
      <c r="J14" s="3">
        <v>2</v>
      </c>
      <c r="K14" s="3">
        <v>0</v>
      </c>
      <c r="L14" s="149">
        <v>1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67"/>
      <c r="S14" s="128" t="s">
        <v>93</v>
      </c>
      <c r="T14" s="134"/>
      <c r="U14" s="134"/>
    </row>
    <row r="15" spans="1:21" ht="14.25" customHeight="1" thickBot="1" thickTop="1">
      <c r="A15" s="260" t="s">
        <v>301</v>
      </c>
      <c r="B15" s="6">
        <v>39</v>
      </c>
      <c r="C15" s="6">
        <v>5</v>
      </c>
      <c r="D15" s="6">
        <v>0</v>
      </c>
      <c r="E15" s="255">
        <v>5</v>
      </c>
      <c r="F15" s="2">
        <v>1</v>
      </c>
      <c r="G15" s="2">
        <v>4</v>
      </c>
      <c r="H15" s="3">
        <v>3</v>
      </c>
      <c r="I15" s="3">
        <v>0</v>
      </c>
      <c r="J15" s="3">
        <v>0</v>
      </c>
      <c r="K15" s="3">
        <v>1</v>
      </c>
      <c r="L15" s="3">
        <v>0</v>
      </c>
      <c r="M15" s="3">
        <v>0</v>
      </c>
      <c r="N15" s="3">
        <v>0</v>
      </c>
      <c r="O15" s="3">
        <v>0</v>
      </c>
      <c r="P15" s="3">
        <v>0</v>
      </c>
      <c r="Q15" s="3">
        <v>0</v>
      </c>
      <c r="R15" s="167"/>
      <c r="S15" s="128" t="s">
        <v>95</v>
      </c>
      <c r="T15" s="134"/>
      <c r="U15" s="134"/>
    </row>
    <row r="16" spans="1:21" ht="14.25" customHeight="1" thickBot="1" thickTop="1">
      <c r="A16" s="261" t="s">
        <v>300</v>
      </c>
      <c r="B16" s="6">
        <v>43</v>
      </c>
      <c r="C16" s="6">
        <v>6</v>
      </c>
      <c r="D16" s="6">
        <v>0</v>
      </c>
      <c r="E16" s="255">
        <v>4</v>
      </c>
      <c r="F16" s="2">
        <v>2</v>
      </c>
      <c r="G16" s="2">
        <v>2</v>
      </c>
      <c r="H16" s="3">
        <v>1</v>
      </c>
      <c r="I16" s="3">
        <v>1</v>
      </c>
      <c r="J16" s="3">
        <v>0</v>
      </c>
      <c r="K16" s="3">
        <v>0</v>
      </c>
      <c r="L16" s="3">
        <v>0</v>
      </c>
      <c r="M16" s="3">
        <v>0</v>
      </c>
      <c r="N16" s="263">
        <v>1</v>
      </c>
      <c r="O16" s="3">
        <v>0</v>
      </c>
      <c r="P16" s="3">
        <v>0</v>
      </c>
      <c r="Q16" s="149">
        <v>1</v>
      </c>
      <c r="R16" s="167"/>
      <c r="S16" s="128" t="s">
        <v>97</v>
      </c>
      <c r="T16" s="134"/>
      <c r="U16" s="134"/>
    </row>
    <row r="17" spans="1:19" ht="14.25" customHeight="1" thickBot="1" thickTop="1">
      <c r="A17" s="260" t="s">
        <v>299</v>
      </c>
      <c r="B17" s="6">
        <v>43</v>
      </c>
      <c r="C17" s="6">
        <v>7</v>
      </c>
      <c r="D17" s="6">
        <v>0</v>
      </c>
      <c r="E17" s="2">
        <v>7</v>
      </c>
      <c r="F17" s="2">
        <v>0</v>
      </c>
      <c r="G17" s="2">
        <v>7</v>
      </c>
      <c r="H17" s="3">
        <v>1</v>
      </c>
      <c r="I17" s="3">
        <v>1</v>
      </c>
      <c r="J17" s="3">
        <v>0</v>
      </c>
      <c r="K17" s="3">
        <v>0</v>
      </c>
      <c r="L17" s="3">
        <v>5</v>
      </c>
      <c r="M17" s="3">
        <v>0</v>
      </c>
      <c r="N17" s="3">
        <v>0</v>
      </c>
      <c r="O17" s="3">
        <v>0</v>
      </c>
      <c r="P17" s="3">
        <v>0</v>
      </c>
      <c r="Q17" s="3">
        <v>0</v>
      </c>
      <c r="R17" s="167"/>
      <c r="S17" s="128" t="s">
        <v>99</v>
      </c>
    </row>
    <row r="18" spans="1:19" ht="14.25" customHeight="1" thickBot="1" thickTop="1">
      <c r="A18" s="177" t="s">
        <v>298</v>
      </c>
      <c r="B18" s="6">
        <v>62</v>
      </c>
      <c r="C18" s="6">
        <v>20</v>
      </c>
      <c r="D18" s="6">
        <v>10</v>
      </c>
      <c r="E18" s="2">
        <v>10</v>
      </c>
      <c r="F18" s="2">
        <v>5</v>
      </c>
      <c r="G18" s="2">
        <v>5</v>
      </c>
      <c r="H18" s="3">
        <v>3</v>
      </c>
      <c r="I18" s="3">
        <v>1</v>
      </c>
      <c r="J18" s="3">
        <v>1</v>
      </c>
      <c r="K18" s="3">
        <v>0</v>
      </c>
      <c r="L18" s="3">
        <v>0</v>
      </c>
      <c r="M18" s="3">
        <v>0</v>
      </c>
      <c r="N18" s="3">
        <v>0</v>
      </c>
      <c r="O18" s="3">
        <v>0</v>
      </c>
      <c r="P18" s="3">
        <v>0</v>
      </c>
      <c r="Q18" s="3">
        <v>0</v>
      </c>
      <c r="R18" s="167"/>
      <c r="S18" s="128" t="s">
        <v>87</v>
      </c>
    </row>
    <row r="19" spans="1:19" ht="14.25" customHeight="1" thickBot="1" thickTop="1">
      <c r="A19" s="196" t="s">
        <v>297</v>
      </c>
      <c r="B19" s="6">
        <v>61</v>
      </c>
      <c r="C19" s="6">
        <v>18</v>
      </c>
      <c r="D19" s="257">
        <v>10</v>
      </c>
      <c r="E19" s="258">
        <v>8</v>
      </c>
      <c r="F19" s="2">
        <v>2</v>
      </c>
      <c r="G19" s="2">
        <v>6</v>
      </c>
      <c r="H19" s="3">
        <v>2</v>
      </c>
      <c r="I19" s="3">
        <v>1</v>
      </c>
      <c r="J19" s="3">
        <v>2</v>
      </c>
      <c r="K19" s="3">
        <v>0</v>
      </c>
      <c r="L19" s="149">
        <v>1</v>
      </c>
      <c r="M19" s="3">
        <v>0</v>
      </c>
      <c r="N19" s="3">
        <v>0</v>
      </c>
      <c r="O19" s="3">
        <v>0</v>
      </c>
      <c r="P19" s="3">
        <v>0</v>
      </c>
      <c r="Q19" s="3">
        <v>0</v>
      </c>
      <c r="R19" s="167"/>
      <c r="S19" s="128" t="s">
        <v>89</v>
      </c>
    </row>
    <row r="20" spans="1:20" ht="14.25" customHeight="1" thickBot="1" thickTop="1">
      <c r="A20" s="196" t="s">
        <v>296</v>
      </c>
      <c r="B20" s="6">
        <v>60</v>
      </c>
      <c r="C20" s="6">
        <v>19</v>
      </c>
      <c r="D20" s="6">
        <v>10</v>
      </c>
      <c r="E20" s="2">
        <v>9</v>
      </c>
      <c r="F20" s="2">
        <v>4</v>
      </c>
      <c r="G20" s="2">
        <v>5</v>
      </c>
      <c r="H20" s="3">
        <v>3</v>
      </c>
      <c r="I20" s="3">
        <v>1</v>
      </c>
      <c r="J20" s="3">
        <v>1</v>
      </c>
      <c r="K20" s="3">
        <v>0</v>
      </c>
      <c r="L20" s="3">
        <v>0</v>
      </c>
      <c r="M20" s="3">
        <v>0</v>
      </c>
      <c r="N20" s="3">
        <v>0</v>
      </c>
      <c r="O20" s="3">
        <v>0</v>
      </c>
      <c r="P20" s="3">
        <v>0</v>
      </c>
      <c r="Q20" s="3">
        <v>0</v>
      </c>
      <c r="R20" s="167"/>
      <c r="S20" s="128" t="s">
        <v>91</v>
      </c>
      <c r="T20" s="134"/>
    </row>
    <row r="21" spans="1:21" ht="14.25" customHeight="1" thickBot="1" thickTop="1">
      <c r="A21" s="261" t="s">
        <v>295</v>
      </c>
      <c r="B21" s="6">
        <v>61</v>
      </c>
      <c r="C21" s="6">
        <v>19</v>
      </c>
      <c r="D21" s="257">
        <v>9</v>
      </c>
      <c r="E21" s="258">
        <v>10</v>
      </c>
      <c r="F21" s="2">
        <v>4</v>
      </c>
      <c r="G21" s="2">
        <v>6</v>
      </c>
      <c r="H21" s="3">
        <v>2</v>
      </c>
      <c r="I21" s="3">
        <v>1</v>
      </c>
      <c r="J21" s="3">
        <v>1</v>
      </c>
      <c r="K21" s="3">
        <v>0</v>
      </c>
      <c r="L21" s="149">
        <v>2</v>
      </c>
      <c r="M21" s="3">
        <v>0</v>
      </c>
      <c r="N21" s="3">
        <v>0</v>
      </c>
      <c r="O21" s="3">
        <v>0</v>
      </c>
      <c r="P21" s="3">
        <v>0</v>
      </c>
      <c r="Q21" s="3">
        <v>0</v>
      </c>
      <c r="R21" s="167"/>
      <c r="S21" s="128" t="s">
        <v>93</v>
      </c>
      <c r="T21" s="134"/>
      <c r="U21" s="134"/>
    </row>
    <row r="22" spans="1:19" ht="14.25" customHeight="1" thickBot="1" thickTop="1">
      <c r="A22" s="177" t="s">
        <v>294</v>
      </c>
      <c r="B22" s="6">
        <v>34</v>
      </c>
      <c r="C22" s="6">
        <v>3</v>
      </c>
      <c r="D22" s="6">
        <v>3</v>
      </c>
      <c r="E22" s="2">
        <v>0</v>
      </c>
      <c r="F22" s="2">
        <v>0</v>
      </c>
      <c r="G22" s="2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3">
        <v>0</v>
      </c>
      <c r="O22" s="3">
        <v>0</v>
      </c>
      <c r="P22" s="3">
        <v>0</v>
      </c>
      <c r="Q22" s="3">
        <v>0</v>
      </c>
      <c r="R22" s="167"/>
      <c r="S22" s="128" t="s">
        <v>95</v>
      </c>
    </row>
    <row r="23" spans="1:19" ht="14.25" customHeight="1" thickBot="1" thickTop="1">
      <c r="A23" s="196" t="s">
        <v>293</v>
      </c>
      <c r="B23" s="6">
        <v>41</v>
      </c>
      <c r="C23" s="6">
        <v>4</v>
      </c>
      <c r="D23" s="6">
        <v>0</v>
      </c>
      <c r="E23" s="255">
        <v>2</v>
      </c>
      <c r="F23" s="2">
        <v>0</v>
      </c>
      <c r="G23" s="2">
        <v>2</v>
      </c>
      <c r="H23" s="3">
        <v>0</v>
      </c>
      <c r="I23" s="3">
        <v>1</v>
      </c>
      <c r="J23" s="3">
        <v>0</v>
      </c>
      <c r="K23" s="3">
        <v>0</v>
      </c>
      <c r="L23" s="3">
        <v>0</v>
      </c>
      <c r="M23" s="3">
        <v>1</v>
      </c>
      <c r="N23" s="263">
        <v>2</v>
      </c>
      <c r="O23" s="3">
        <v>0</v>
      </c>
      <c r="P23" s="3">
        <v>0</v>
      </c>
      <c r="Q23" s="3">
        <v>0</v>
      </c>
      <c r="R23" s="167"/>
      <c r="S23" s="128" t="s">
        <v>97</v>
      </c>
    </row>
    <row r="24" spans="1:20" ht="14.25" customHeight="1" thickBot="1" thickTop="1">
      <c r="A24" s="196" t="s">
        <v>292</v>
      </c>
      <c r="B24" s="6">
        <v>42</v>
      </c>
      <c r="C24" s="6">
        <v>6</v>
      </c>
      <c r="D24" s="6">
        <v>0</v>
      </c>
      <c r="E24" s="255">
        <v>0</v>
      </c>
      <c r="F24" s="2">
        <v>0</v>
      </c>
      <c r="G24" s="2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3">
        <v>0</v>
      </c>
      <c r="O24" s="149">
        <v>1</v>
      </c>
      <c r="P24" s="3">
        <v>0</v>
      </c>
      <c r="Q24" s="149">
        <v>5</v>
      </c>
      <c r="R24" s="167"/>
      <c r="S24" s="128" t="s">
        <v>99</v>
      </c>
      <c r="T24" s="134"/>
    </row>
    <row r="25" spans="1:19" ht="14.25" customHeight="1" thickBot="1" thickTop="1">
      <c r="A25" s="177" t="s">
        <v>291</v>
      </c>
      <c r="B25" s="6">
        <v>64</v>
      </c>
      <c r="C25" s="6">
        <v>22</v>
      </c>
      <c r="D25" s="254">
        <v>0</v>
      </c>
      <c r="E25" s="255">
        <v>0</v>
      </c>
      <c r="F25" s="2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0</v>
      </c>
      <c r="O25" s="3">
        <v>0</v>
      </c>
      <c r="P25" s="149">
        <v>6</v>
      </c>
      <c r="Q25" s="149">
        <v>16</v>
      </c>
      <c r="R25" s="167"/>
      <c r="S25" s="128" t="s">
        <v>87</v>
      </c>
    </row>
    <row r="26" spans="1:19" ht="14.25" customHeight="1" thickBot="1" thickTop="1">
      <c r="A26" s="196" t="s">
        <v>290</v>
      </c>
      <c r="B26" s="6">
        <v>61</v>
      </c>
      <c r="C26" s="6">
        <v>17</v>
      </c>
      <c r="D26" s="254">
        <v>0</v>
      </c>
      <c r="E26" s="255">
        <v>0</v>
      </c>
      <c r="F26" s="2">
        <v>0</v>
      </c>
      <c r="G26" s="2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3">
        <v>0</v>
      </c>
      <c r="P26" s="149">
        <v>4</v>
      </c>
      <c r="Q26" s="149">
        <v>13</v>
      </c>
      <c r="R26" s="167"/>
      <c r="S26" s="128" t="s">
        <v>89</v>
      </c>
    </row>
    <row r="27" spans="1:21" ht="14.25" customHeight="1" thickBot="1" thickTop="1">
      <c r="A27" s="196" t="s">
        <v>289</v>
      </c>
      <c r="B27" s="6">
        <v>61</v>
      </c>
      <c r="C27" s="6">
        <v>20</v>
      </c>
      <c r="D27" s="254">
        <v>0</v>
      </c>
      <c r="E27" s="255">
        <v>0</v>
      </c>
      <c r="F27" s="2">
        <v>0</v>
      </c>
      <c r="G27" s="2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3">
        <v>0</v>
      </c>
      <c r="P27" s="149">
        <v>5</v>
      </c>
      <c r="Q27" s="149">
        <v>15</v>
      </c>
      <c r="R27" s="167"/>
      <c r="S27" s="128" t="s">
        <v>91</v>
      </c>
      <c r="T27" s="134"/>
      <c r="U27" s="134"/>
    </row>
    <row r="28" spans="1:19" ht="14.25" customHeight="1" thickBot="1" thickTop="1">
      <c r="A28" s="261" t="s">
        <v>288</v>
      </c>
      <c r="B28" s="6">
        <v>62</v>
      </c>
      <c r="C28" s="6">
        <v>19</v>
      </c>
      <c r="D28" s="257">
        <v>8</v>
      </c>
      <c r="E28" s="262">
        <v>11</v>
      </c>
      <c r="F28" s="2">
        <v>4</v>
      </c>
      <c r="G28" s="2">
        <v>7</v>
      </c>
      <c r="H28" s="3">
        <v>2</v>
      </c>
      <c r="I28" s="3">
        <v>2</v>
      </c>
      <c r="J28" s="3">
        <v>1</v>
      </c>
      <c r="K28" s="3">
        <v>0</v>
      </c>
      <c r="L28" s="149">
        <v>2</v>
      </c>
      <c r="M28" s="3">
        <v>0</v>
      </c>
      <c r="N28" s="3">
        <v>0</v>
      </c>
      <c r="O28" s="3">
        <v>0</v>
      </c>
      <c r="P28" s="3">
        <v>0</v>
      </c>
      <c r="Q28" s="3">
        <v>0</v>
      </c>
      <c r="R28" s="167"/>
      <c r="S28" s="128" t="s">
        <v>93</v>
      </c>
    </row>
    <row r="29" spans="1:20" ht="14.25" customHeight="1" thickBot="1" thickTop="1">
      <c r="A29" s="177" t="s">
        <v>287</v>
      </c>
      <c r="B29" s="6">
        <v>36</v>
      </c>
      <c r="C29" s="6">
        <v>6</v>
      </c>
      <c r="D29" s="257">
        <v>5</v>
      </c>
      <c r="E29" s="255">
        <v>1</v>
      </c>
      <c r="F29" s="2">
        <v>0</v>
      </c>
      <c r="G29" s="2">
        <v>1</v>
      </c>
      <c r="H29" s="3">
        <v>0</v>
      </c>
      <c r="I29" s="3">
        <v>0</v>
      </c>
      <c r="J29" s="3">
        <v>0</v>
      </c>
      <c r="K29" s="3">
        <v>1</v>
      </c>
      <c r="L29" s="3">
        <v>0</v>
      </c>
      <c r="M29" s="3">
        <v>0</v>
      </c>
      <c r="N29" s="3">
        <v>0</v>
      </c>
      <c r="O29" s="3">
        <v>0</v>
      </c>
      <c r="P29" s="3">
        <v>0</v>
      </c>
      <c r="Q29" s="3">
        <v>0</v>
      </c>
      <c r="R29" s="167"/>
      <c r="S29" s="128" t="s">
        <v>95</v>
      </c>
      <c r="T29" s="134"/>
    </row>
    <row r="30" spans="1:19" ht="14.25" customHeight="1" thickBot="1" thickTop="1">
      <c r="A30" s="196" t="s">
        <v>286</v>
      </c>
      <c r="B30" s="6">
        <v>42</v>
      </c>
      <c r="C30" s="6">
        <v>5</v>
      </c>
      <c r="D30" s="6">
        <v>0</v>
      </c>
      <c r="E30" s="2">
        <v>0</v>
      </c>
      <c r="F30" s="2">
        <v>0</v>
      </c>
      <c r="G30" s="2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3">
        <v>5</v>
      </c>
      <c r="O30" s="3">
        <v>0</v>
      </c>
      <c r="P30" s="3">
        <v>0</v>
      </c>
      <c r="Q30" s="3">
        <v>0</v>
      </c>
      <c r="R30" s="167"/>
      <c r="S30" s="128" t="s">
        <v>97</v>
      </c>
    </row>
    <row r="31" spans="1:19" ht="14.25" customHeight="1" thickBot="1" thickTop="1">
      <c r="A31" s="260" t="s">
        <v>285</v>
      </c>
      <c r="B31" s="6">
        <v>43</v>
      </c>
      <c r="C31" s="6">
        <v>7</v>
      </c>
      <c r="D31" s="6">
        <v>0</v>
      </c>
      <c r="E31" s="2">
        <v>7</v>
      </c>
      <c r="F31" s="2">
        <v>1</v>
      </c>
      <c r="G31" s="2">
        <v>6</v>
      </c>
      <c r="H31" s="3">
        <v>1</v>
      </c>
      <c r="I31" s="3">
        <v>1</v>
      </c>
      <c r="J31" s="3">
        <v>2</v>
      </c>
      <c r="K31" s="3">
        <v>0</v>
      </c>
      <c r="L31" s="3">
        <v>2</v>
      </c>
      <c r="M31" s="3">
        <v>0</v>
      </c>
      <c r="N31" s="3">
        <v>0</v>
      </c>
      <c r="O31" s="3">
        <v>0</v>
      </c>
      <c r="P31" s="3">
        <v>0</v>
      </c>
      <c r="Q31" s="3">
        <v>0</v>
      </c>
      <c r="R31" s="167"/>
      <c r="S31" s="128" t="s">
        <v>99</v>
      </c>
    </row>
    <row r="32" spans="1:19" ht="14.25" customHeight="1" thickBot="1" thickTop="1">
      <c r="A32" s="177" t="s">
        <v>284</v>
      </c>
      <c r="B32" s="6">
        <v>67</v>
      </c>
      <c r="C32" s="6">
        <v>22</v>
      </c>
      <c r="D32" s="254">
        <v>0</v>
      </c>
      <c r="E32" s="255">
        <v>0</v>
      </c>
      <c r="F32" s="2">
        <v>0</v>
      </c>
      <c r="G32" s="2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3">
        <v>0</v>
      </c>
      <c r="P32" s="149">
        <v>13</v>
      </c>
      <c r="Q32" s="149">
        <v>9</v>
      </c>
      <c r="R32" s="167"/>
      <c r="S32" s="128" t="s">
        <v>87</v>
      </c>
    </row>
    <row r="33" spans="1:19" ht="14.25" customHeight="1" thickBot="1" thickTop="1">
      <c r="A33" s="196" t="s">
        <v>283</v>
      </c>
      <c r="B33" s="6">
        <v>61</v>
      </c>
      <c r="C33" s="6">
        <v>18</v>
      </c>
      <c r="D33" s="254">
        <v>0</v>
      </c>
      <c r="E33" s="255">
        <v>0</v>
      </c>
      <c r="F33" s="2">
        <v>0</v>
      </c>
      <c r="G33" s="2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3">
        <v>0</v>
      </c>
      <c r="P33" s="149">
        <v>12</v>
      </c>
      <c r="Q33" s="149">
        <v>6</v>
      </c>
      <c r="R33" s="167"/>
      <c r="S33" s="128" t="s">
        <v>89</v>
      </c>
    </row>
    <row r="34" spans="1:20" ht="14.25" customHeight="1" thickBot="1" thickTop="1">
      <c r="A34" s="196" t="s">
        <v>282</v>
      </c>
      <c r="B34" s="6">
        <v>57</v>
      </c>
      <c r="C34" s="6">
        <v>20</v>
      </c>
      <c r="D34" s="254">
        <v>0</v>
      </c>
      <c r="E34" s="255">
        <v>0</v>
      </c>
      <c r="F34" s="2">
        <v>0</v>
      </c>
      <c r="G34" s="2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3">
        <v>0</v>
      </c>
      <c r="O34" s="3">
        <v>0</v>
      </c>
      <c r="P34" s="149">
        <v>8</v>
      </c>
      <c r="Q34" s="149">
        <v>13</v>
      </c>
      <c r="R34" s="167"/>
      <c r="S34" s="128" t="s">
        <v>91</v>
      </c>
      <c r="T34" s="134"/>
    </row>
    <row r="35" spans="1:19" ht="14.25" customHeight="1" thickBot="1" thickTop="1">
      <c r="A35" s="261" t="s">
        <v>281</v>
      </c>
      <c r="B35" s="6">
        <v>65</v>
      </c>
      <c r="C35" s="6">
        <v>23</v>
      </c>
      <c r="D35" s="254">
        <v>0</v>
      </c>
      <c r="E35" s="256">
        <v>1</v>
      </c>
      <c r="F35" s="2">
        <v>0</v>
      </c>
      <c r="G35" s="2">
        <v>1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1</v>
      </c>
      <c r="N35" s="3">
        <v>0</v>
      </c>
      <c r="O35" s="3">
        <v>0</v>
      </c>
      <c r="P35" s="149">
        <v>8</v>
      </c>
      <c r="Q35" s="149">
        <v>14</v>
      </c>
      <c r="R35" s="167"/>
      <c r="S35" s="128" t="s">
        <v>93</v>
      </c>
    </row>
    <row r="36" spans="1:19" ht="14.25" customHeight="1" thickBot="1" thickTop="1">
      <c r="A36" s="177" t="s">
        <v>280</v>
      </c>
      <c r="B36" s="6">
        <v>35</v>
      </c>
      <c r="C36" s="6">
        <v>3</v>
      </c>
      <c r="D36" s="6">
        <v>0</v>
      </c>
      <c r="E36" s="2">
        <v>0</v>
      </c>
      <c r="F36" s="2">
        <v>0</v>
      </c>
      <c r="G36" s="2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49">
        <v>0</v>
      </c>
      <c r="O36" s="3">
        <v>0</v>
      </c>
      <c r="P36" s="149">
        <v>2</v>
      </c>
      <c r="Q36" s="149">
        <v>1</v>
      </c>
      <c r="R36" s="167"/>
      <c r="S36" s="128" t="s">
        <v>95</v>
      </c>
    </row>
    <row r="37" spans="1:19" ht="14.25" customHeight="1" thickBot="1" thickTop="1">
      <c r="A37" s="196" t="s">
        <v>279</v>
      </c>
      <c r="B37" s="6">
        <v>37</v>
      </c>
      <c r="C37" s="6">
        <v>3</v>
      </c>
      <c r="D37" s="254">
        <v>0</v>
      </c>
      <c r="E37" s="2">
        <v>0</v>
      </c>
      <c r="F37" s="2">
        <v>0</v>
      </c>
      <c r="G37" s="2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149">
        <v>3</v>
      </c>
      <c r="Q37" s="3">
        <v>0</v>
      </c>
      <c r="R37" s="167"/>
      <c r="S37" s="128" t="s">
        <v>97</v>
      </c>
    </row>
    <row r="38" spans="1:19" ht="14.25" customHeight="1" thickBot="1" thickTop="1">
      <c r="A38" s="260" t="s">
        <v>274</v>
      </c>
      <c r="B38" s="6">
        <v>44</v>
      </c>
      <c r="C38" s="6">
        <v>7</v>
      </c>
      <c r="D38" s="6">
        <v>0</v>
      </c>
      <c r="E38" s="2">
        <v>6</v>
      </c>
      <c r="F38" s="2">
        <v>1</v>
      </c>
      <c r="G38" s="2">
        <v>5</v>
      </c>
      <c r="H38" s="3">
        <v>1</v>
      </c>
      <c r="I38" s="3">
        <v>1</v>
      </c>
      <c r="J38" s="3">
        <v>1</v>
      </c>
      <c r="K38" s="3">
        <v>0</v>
      </c>
      <c r="L38" s="3">
        <v>2</v>
      </c>
      <c r="M38" s="3">
        <v>0</v>
      </c>
      <c r="N38" s="3">
        <v>0</v>
      </c>
      <c r="O38" s="3">
        <v>0</v>
      </c>
      <c r="P38" s="3">
        <v>0</v>
      </c>
      <c r="Q38" s="3">
        <v>0</v>
      </c>
      <c r="R38" s="167"/>
      <c r="S38" s="128" t="s">
        <v>99</v>
      </c>
    </row>
    <row r="39" spans="1:19" ht="14.25" customHeight="1" thickBot="1" thickTop="1">
      <c r="A39" s="177" t="s">
        <v>275</v>
      </c>
      <c r="B39" s="6">
        <v>73</v>
      </c>
      <c r="C39" s="6">
        <v>23</v>
      </c>
      <c r="D39" s="257">
        <v>12</v>
      </c>
      <c r="E39" s="258">
        <v>11</v>
      </c>
      <c r="F39" s="2">
        <v>4</v>
      </c>
      <c r="G39" s="2">
        <v>7</v>
      </c>
      <c r="H39" s="3">
        <v>2</v>
      </c>
      <c r="I39" s="3">
        <v>1</v>
      </c>
      <c r="J39" s="3">
        <v>1</v>
      </c>
      <c r="K39" s="3">
        <v>0</v>
      </c>
      <c r="L39" s="149">
        <v>1</v>
      </c>
      <c r="M39" s="3">
        <v>2</v>
      </c>
      <c r="N39" s="3">
        <v>0</v>
      </c>
      <c r="O39" s="3">
        <v>0</v>
      </c>
      <c r="P39" s="3">
        <v>0</v>
      </c>
      <c r="Q39" s="3">
        <v>0</v>
      </c>
      <c r="R39" s="167"/>
      <c r="S39" s="128" t="s">
        <v>87</v>
      </c>
    </row>
    <row r="40" spans="1:19" ht="14.25" customHeight="1" thickBot="1" thickTop="1">
      <c r="A40" s="196" t="s">
        <v>276</v>
      </c>
      <c r="B40" s="6">
        <v>60</v>
      </c>
      <c r="C40" s="6">
        <v>20</v>
      </c>
      <c r="D40" s="6">
        <v>11</v>
      </c>
      <c r="E40" s="2">
        <v>9</v>
      </c>
      <c r="F40" s="2">
        <v>4</v>
      </c>
      <c r="G40" s="2">
        <v>5</v>
      </c>
      <c r="H40" s="3">
        <v>3</v>
      </c>
      <c r="I40" s="3">
        <v>1</v>
      </c>
      <c r="J40" s="3">
        <v>1</v>
      </c>
      <c r="K40" s="3">
        <v>1</v>
      </c>
      <c r="L40" s="3">
        <v>0</v>
      </c>
      <c r="M40" s="3">
        <v>0</v>
      </c>
      <c r="N40" s="3">
        <v>0</v>
      </c>
      <c r="O40" s="3">
        <v>0</v>
      </c>
      <c r="P40" s="3">
        <v>0</v>
      </c>
      <c r="Q40" s="3">
        <v>0</v>
      </c>
      <c r="R40" s="167"/>
      <c r="S40" s="128" t="s">
        <v>89</v>
      </c>
    </row>
    <row r="41" spans="1:20" ht="14.25" customHeight="1" thickBot="1" thickTop="1">
      <c r="A41" s="177" t="s">
        <v>277</v>
      </c>
      <c r="B41" s="6">
        <v>57</v>
      </c>
      <c r="C41" s="6">
        <v>19</v>
      </c>
      <c r="D41" s="6">
        <v>11</v>
      </c>
      <c r="E41" s="2">
        <v>8</v>
      </c>
      <c r="F41" s="2">
        <v>4</v>
      </c>
      <c r="G41" s="2">
        <v>4</v>
      </c>
      <c r="H41" s="3">
        <v>2</v>
      </c>
      <c r="I41" s="3">
        <v>1</v>
      </c>
      <c r="J41" s="3">
        <v>1</v>
      </c>
      <c r="K41" s="3">
        <v>0</v>
      </c>
      <c r="L41" s="3">
        <v>0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167"/>
      <c r="S41" s="128" t="s">
        <v>91</v>
      </c>
      <c r="T41" s="134"/>
    </row>
    <row r="42" spans="1:19" ht="14.25" customHeight="1" thickBot="1" thickTop="1">
      <c r="A42" s="196" t="s">
        <v>278</v>
      </c>
      <c r="B42" s="6">
        <v>66</v>
      </c>
      <c r="C42" s="6">
        <v>22</v>
      </c>
      <c r="D42" s="6">
        <v>11</v>
      </c>
      <c r="E42" s="2">
        <v>11</v>
      </c>
      <c r="F42" s="2">
        <v>5</v>
      </c>
      <c r="G42" s="2">
        <v>6</v>
      </c>
      <c r="H42" s="3">
        <v>3</v>
      </c>
      <c r="I42" s="3">
        <v>1</v>
      </c>
      <c r="J42" s="3">
        <v>2</v>
      </c>
      <c r="K42" s="3">
        <v>0</v>
      </c>
      <c r="L42" s="3">
        <v>0</v>
      </c>
      <c r="M42" s="3">
        <v>0</v>
      </c>
      <c r="N42" s="3">
        <v>0</v>
      </c>
      <c r="O42" s="3">
        <v>0</v>
      </c>
      <c r="P42" s="3">
        <v>0</v>
      </c>
      <c r="Q42" s="3">
        <v>0</v>
      </c>
      <c r="R42" s="167"/>
      <c r="S42" s="128" t="s">
        <v>93</v>
      </c>
    </row>
    <row r="43" ht="14.25" customHeight="1" thickTop="1"/>
    <row r="44" ht="14.25" customHeight="1"/>
    <row r="45" ht="14.25" customHeight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Y4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7109375" style="0" customWidth="1"/>
    <col min="2" max="2" width="5.421875" style="0" customWidth="1"/>
    <col min="3" max="3" width="5.28125" style="0" customWidth="1"/>
    <col min="5" max="5" width="8.00390625" style="0" customWidth="1"/>
    <col min="6" max="6" width="7.421875" style="0" customWidth="1"/>
    <col min="8" max="8" width="6.140625" style="0" customWidth="1"/>
    <col min="9" max="9" width="6.421875" style="0" customWidth="1"/>
    <col min="10" max="10" width="6.7109375" style="0" customWidth="1"/>
    <col min="11" max="11" width="7.421875" style="0" customWidth="1"/>
    <col min="12" max="12" width="5.8515625" style="0" customWidth="1"/>
    <col min="13" max="13" width="7.421875" style="0" customWidth="1"/>
    <col min="15" max="15" width="8.140625" style="0" customWidth="1"/>
    <col min="16" max="16" width="9.57421875" style="0" customWidth="1"/>
    <col min="17" max="17" width="8.421875" style="0" customWidth="1"/>
    <col min="18" max="18" width="1.28515625" style="0" customWidth="1"/>
    <col min="19" max="19" width="3.7109375" style="0" customWidth="1"/>
  </cols>
  <sheetData>
    <row r="1" spans="1:17" ht="32.25" customHeight="1" thickBot="1">
      <c r="A1" s="268" t="s">
        <v>35</v>
      </c>
      <c r="B1" s="271"/>
      <c r="C1" s="55"/>
      <c r="D1" s="55" t="s">
        <v>82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6" t="s">
        <v>59</v>
      </c>
    </row>
    <row r="8" spans="1:21" ht="14.25" thickBot="1" thickTop="1">
      <c r="A8" s="91" t="s">
        <v>0</v>
      </c>
      <c r="B8" s="8">
        <f aca="true" t="shared" si="0" ref="B8:Q8">SUM(B12:B47)</f>
        <v>1567</v>
      </c>
      <c r="C8" s="8">
        <f t="shared" si="0"/>
        <v>380</v>
      </c>
      <c r="D8" s="48">
        <f t="shared" si="0"/>
        <v>30</v>
      </c>
      <c r="E8" s="33">
        <f t="shared" si="0"/>
        <v>36</v>
      </c>
      <c r="F8" s="36">
        <f t="shared" si="0"/>
        <v>7</v>
      </c>
      <c r="G8" s="39">
        <f t="shared" si="0"/>
        <v>29</v>
      </c>
      <c r="H8" s="43">
        <f t="shared" si="0"/>
        <v>7</v>
      </c>
      <c r="I8" s="43">
        <f t="shared" si="0"/>
        <v>4</v>
      </c>
      <c r="J8" s="43">
        <f t="shared" si="0"/>
        <v>5</v>
      </c>
      <c r="K8" s="43">
        <f>SUM(K12:K47)</f>
        <v>0</v>
      </c>
      <c r="L8" s="43">
        <f t="shared" si="0"/>
        <v>9</v>
      </c>
      <c r="M8" s="43">
        <f t="shared" si="0"/>
        <v>4</v>
      </c>
      <c r="N8" s="62">
        <f t="shared" si="0"/>
        <v>253</v>
      </c>
      <c r="O8" s="77">
        <f t="shared" si="0"/>
        <v>2</v>
      </c>
      <c r="P8" s="66">
        <f t="shared" si="0"/>
        <v>52</v>
      </c>
      <c r="Q8" s="72">
        <f t="shared" si="0"/>
        <v>25</v>
      </c>
      <c r="T8" s="141" t="s">
        <v>55</v>
      </c>
      <c r="U8" s="93"/>
    </row>
    <row r="9" spans="1:21" ht="14.25" thickBot="1" thickTop="1">
      <c r="A9" s="91" t="s">
        <v>3</v>
      </c>
      <c r="B9" s="7"/>
      <c r="C9" s="59">
        <f>COUNT($C12:C47)</f>
        <v>31</v>
      </c>
      <c r="D9" s="49">
        <f aca="true" t="shared" si="1" ref="D9:Q9">D8/$C$8</f>
        <v>0.07894736842105263</v>
      </c>
      <c r="E9" s="34">
        <f t="shared" si="1"/>
        <v>0.09473684210526316</v>
      </c>
      <c r="F9" s="37">
        <f t="shared" si="1"/>
        <v>0.018421052631578946</v>
      </c>
      <c r="G9" s="40">
        <f t="shared" si="1"/>
        <v>0.07631578947368421</v>
      </c>
      <c r="H9" s="44">
        <f t="shared" si="1"/>
        <v>0.018421052631578946</v>
      </c>
      <c r="I9" s="44">
        <f t="shared" si="1"/>
        <v>0.010526315789473684</v>
      </c>
      <c r="J9" s="44">
        <f t="shared" si="1"/>
        <v>0.013157894736842105</v>
      </c>
      <c r="K9" s="44">
        <f t="shared" si="1"/>
        <v>0</v>
      </c>
      <c r="L9" s="44">
        <f t="shared" si="1"/>
        <v>0.02368421052631579</v>
      </c>
      <c r="M9" s="44">
        <f t="shared" si="1"/>
        <v>0.010526315789473684</v>
      </c>
      <c r="N9" s="63">
        <f t="shared" si="1"/>
        <v>0.6657894736842105</v>
      </c>
      <c r="O9" s="78">
        <f t="shared" si="1"/>
        <v>0.005263157894736842</v>
      </c>
      <c r="P9" s="67">
        <f t="shared" si="1"/>
        <v>0.1368421052631579</v>
      </c>
      <c r="Q9" s="73">
        <f t="shared" si="1"/>
        <v>0.06578947368421052</v>
      </c>
      <c r="T9" s="145" t="s">
        <v>60</v>
      </c>
      <c r="U9" s="93"/>
    </row>
    <row r="10" spans="1:21" ht="14.25" thickBot="1" thickTop="1">
      <c r="A10" s="91" t="s">
        <v>4</v>
      </c>
      <c r="B10" s="10">
        <f>B8/C9</f>
        <v>50.54838709677419</v>
      </c>
      <c r="C10" s="10">
        <f>C8/C9</f>
        <v>12.258064516129032</v>
      </c>
      <c r="D10" s="50">
        <f aca="true" t="shared" si="2" ref="D10:Q10">D8/$C$9</f>
        <v>0.967741935483871</v>
      </c>
      <c r="E10" s="35">
        <f t="shared" si="2"/>
        <v>1.1612903225806452</v>
      </c>
      <c r="F10" s="38">
        <f t="shared" si="2"/>
        <v>0.22580645161290322</v>
      </c>
      <c r="G10" s="41">
        <f t="shared" si="2"/>
        <v>0.9354838709677419</v>
      </c>
      <c r="H10" s="45">
        <f t="shared" si="2"/>
        <v>0.22580645161290322</v>
      </c>
      <c r="I10" s="45">
        <f t="shared" si="2"/>
        <v>0.12903225806451613</v>
      </c>
      <c r="J10" s="45">
        <f t="shared" si="2"/>
        <v>0.16129032258064516</v>
      </c>
      <c r="K10" s="45">
        <f>K8/$C$9</f>
        <v>0</v>
      </c>
      <c r="L10" s="45">
        <f t="shared" si="2"/>
        <v>0.2903225806451613</v>
      </c>
      <c r="M10" s="45">
        <f t="shared" si="2"/>
        <v>0.12903225806451613</v>
      </c>
      <c r="N10" s="64">
        <f t="shared" si="2"/>
        <v>8.161290322580646</v>
      </c>
      <c r="O10" s="79">
        <f t="shared" si="2"/>
        <v>0.06451612903225806</v>
      </c>
      <c r="P10" s="68">
        <f t="shared" si="2"/>
        <v>1.6774193548387097</v>
      </c>
      <c r="Q10" s="74">
        <f t="shared" si="2"/>
        <v>0.8064516129032258</v>
      </c>
      <c r="T10" s="142" t="s">
        <v>61</v>
      </c>
      <c r="U10" s="93"/>
    </row>
    <row r="11" spans="1:51" ht="14.25" customHeight="1" thickBot="1" thickTop="1">
      <c r="A11" s="161" t="s">
        <v>65</v>
      </c>
      <c r="B11" s="162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19" ht="14.25" customHeight="1" thickBot="1" thickTop="1">
      <c r="A12" s="150" t="s">
        <v>335</v>
      </c>
      <c r="B12" s="6">
        <v>40</v>
      </c>
      <c r="C12" s="6">
        <v>4</v>
      </c>
      <c r="D12" s="6">
        <v>0</v>
      </c>
      <c r="E12" s="2">
        <v>0</v>
      </c>
      <c r="F12" s="2">
        <v>0</v>
      </c>
      <c r="G12" s="2">
        <v>0</v>
      </c>
      <c r="H12" s="3">
        <v>0</v>
      </c>
      <c r="I12" s="3">
        <v>0</v>
      </c>
      <c r="J12" s="3">
        <v>0</v>
      </c>
      <c r="K12" s="3">
        <v>0</v>
      </c>
      <c r="L12" s="3">
        <v>0</v>
      </c>
      <c r="M12" s="3">
        <v>0</v>
      </c>
      <c r="N12" s="3">
        <v>4</v>
      </c>
      <c r="O12" s="3">
        <v>0</v>
      </c>
      <c r="P12" s="3">
        <v>0</v>
      </c>
      <c r="Q12" s="3">
        <v>0</v>
      </c>
      <c r="R12" s="166"/>
      <c r="S12" s="128" t="s">
        <v>97</v>
      </c>
    </row>
    <row r="13" spans="1:19" ht="14.25" customHeight="1" thickBot="1" thickTop="1">
      <c r="A13" s="149" t="s">
        <v>334</v>
      </c>
      <c r="B13" s="6">
        <v>48</v>
      </c>
      <c r="C13" s="6">
        <v>9</v>
      </c>
      <c r="D13" s="6">
        <v>0</v>
      </c>
      <c r="E13" s="2">
        <v>9</v>
      </c>
      <c r="F13" s="2">
        <v>0</v>
      </c>
      <c r="G13" s="2">
        <v>9</v>
      </c>
      <c r="H13" s="3">
        <v>1</v>
      </c>
      <c r="I13" s="3">
        <v>1</v>
      </c>
      <c r="J13" s="3">
        <v>1</v>
      </c>
      <c r="K13" s="3">
        <v>0</v>
      </c>
      <c r="L13" s="3">
        <v>6</v>
      </c>
      <c r="M13" s="3">
        <v>0</v>
      </c>
      <c r="N13" s="3">
        <v>0</v>
      </c>
      <c r="O13" s="3">
        <v>0</v>
      </c>
      <c r="P13" s="3">
        <v>0</v>
      </c>
      <c r="Q13" s="3">
        <v>0</v>
      </c>
      <c r="R13" s="166"/>
      <c r="S13" s="128" t="s">
        <v>99</v>
      </c>
    </row>
    <row r="14" spans="1:21" ht="14.25" customHeight="1" thickBot="1" thickTop="1">
      <c r="A14" s="115" t="s">
        <v>333</v>
      </c>
      <c r="B14" s="6">
        <v>58</v>
      </c>
      <c r="C14" s="6">
        <v>17</v>
      </c>
      <c r="D14" s="6">
        <v>10</v>
      </c>
      <c r="E14" s="2">
        <v>7</v>
      </c>
      <c r="F14" s="2">
        <v>3</v>
      </c>
      <c r="G14" s="2">
        <v>4</v>
      </c>
      <c r="H14" s="3">
        <v>2</v>
      </c>
      <c r="I14" s="3">
        <v>1</v>
      </c>
      <c r="J14" s="3">
        <v>1</v>
      </c>
      <c r="K14" s="3">
        <v>0</v>
      </c>
      <c r="L14" s="3">
        <v>0</v>
      </c>
      <c r="M14" s="3">
        <v>0</v>
      </c>
      <c r="N14" s="3">
        <v>0</v>
      </c>
      <c r="O14" s="3">
        <v>0</v>
      </c>
      <c r="P14" s="3">
        <v>0</v>
      </c>
      <c r="Q14" s="3">
        <v>0</v>
      </c>
      <c r="R14" s="166"/>
      <c r="S14" s="128" t="s">
        <v>87</v>
      </c>
      <c r="T14" s="134"/>
      <c r="U14" s="134"/>
    </row>
    <row r="15" spans="1:19" ht="14.25" customHeight="1" thickBot="1" thickTop="1">
      <c r="A15" s="150" t="s">
        <v>332</v>
      </c>
      <c r="B15" s="6">
        <v>69</v>
      </c>
      <c r="C15" s="6">
        <v>19</v>
      </c>
      <c r="D15" s="6">
        <v>11</v>
      </c>
      <c r="E15" s="2">
        <v>8</v>
      </c>
      <c r="F15" s="2">
        <v>3</v>
      </c>
      <c r="G15" s="2">
        <v>5</v>
      </c>
      <c r="H15" s="3">
        <v>2</v>
      </c>
      <c r="I15" s="3">
        <v>1</v>
      </c>
      <c r="J15" s="3">
        <v>1</v>
      </c>
      <c r="K15" s="3">
        <v>0</v>
      </c>
      <c r="L15" s="3">
        <v>0</v>
      </c>
      <c r="M15" s="3">
        <v>1</v>
      </c>
      <c r="N15" s="3">
        <v>0</v>
      </c>
      <c r="O15" s="3">
        <v>0</v>
      </c>
      <c r="P15" s="3">
        <v>0</v>
      </c>
      <c r="Q15" s="3">
        <v>0</v>
      </c>
      <c r="R15" s="166"/>
      <c r="S15" s="128" t="s">
        <v>89</v>
      </c>
    </row>
    <row r="16" spans="1:20" ht="14.25" customHeight="1" thickBot="1" thickTop="1">
      <c r="A16" s="115" t="s">
        <v>331</v>
      </c>
      <c r="B16" s="6">
        <v>66</v>
      </c>
      <c r="C16" s="6">
        <v>21</v>
      </c>
      <c r="D16" s="254">
        <v>0</v>
      </c>
      <c r="E16" s="255">
        <v>0</v>
      </c>
      <c r="F16" s="2">
        <v>0</v>
      </c>
      <c r="G16" s="2">
        <v>0</v>
      </c>
      <c r="H16" s="3">
        <v>0</v>
      </c>
      <c r="I16" s="3">
        <v>0</v>
      </c>
      <c r="J16" s="3">
        <v>0</v>
      </c>
      <c r="K16" s="3">
        <v>0</v>
      </c>
      <c r="L16" s="3">
        <v>0</v>
      </c>
      <c r="M16" s="3">
        <v>0</v>
      </c>
      <c r="N16" s="3">
        <v>0</v>
      </c>
      <c r="O16" s="3">
        <v>0</v>
      </c>
      <c r="P16" s="149">
        <v>8</v>
      </c>
      <c r="Q16" s="149">
        <v>13</v>
      </c>
      <c r="R16" s="166"/>
      <c r="S16" s="128" t="s">
        <v>91</v>
      </c>
      <c r="T16" s="134"/>
    </row>
    <row r="17" spans="1:19" ht="14.25" customHeight="1" thickBot="1" thickTop="1">
      <c r="A17" s="150" t="s">
        <v>330</v>
      </c>
      <c r="B17" s="6">
        <v>59</v>
      </c>
      <c r="C17" s="6">
        <v>21</v>
      </c>
      <c r="D17" s="257">
        <v>1</v>
      </c>
      <c r="E17" s="256">
        <v>6</v>
      </c>
      <c r="F17" s="2">
        <v>1</v>
      </c>
      <c r="G17" s="2">
        <v>5</v>
      </c>
      <c r="H17" s="3">
        <v>2</v>
      </c>
      <c r="I17" s="3">
        <v>0</v>
      </c>
      <c r="J17" s="3">
        <v>1</v>
      </c>
      <c r="K17" s="3">
        <v>0</v>
      </c>
      <c r="L17" s="3">
        <v>0</v>
      </c>
      <c r="M17" s="3">
        <v>2</v>
      </c>
      <c r="N17" s="3">
        <v>0</v>
      </c>
      <c r="O17" s="3">
        <v>0</v>
      </c>
      <c r="P17" s="149">
        <v>3</v>
      </c>
      <c r="Q17" s="149">
        <v>11</v>
      </c>
      <c r="R17" s="166"/>
      <c r="S17" s="128" t="s">
        <v>93</v>
      </c>
    </row>
    <row r="18" spans="1:21" ht="14.25" customHeight="1" thickBot="1" thickTop="1">
      <c r="A18" s="115" t="s">
        <v>329</v>
      </c>
      <c r="B18" s="6">
        <v>35</v>
      </c>
      <c r="C18" s="6">
        <v>5</v>
      </c>
      <c r="D18" s="254">
        <v>0</v>
      </c>
      <c r="E18" s="2">
        <v>0</v>
      </c>
      <c r="F18" s="2">
        <v>0</v>
      </c>
      <c r="G18" s="2">
        <v>0</v>
      </c>
      <c r="H18" s="3">
        <v>0</v>
      </c>
      <c r="I18" s="3">
        <v>0</v>
      </c>
      <c r="J18" s="3">
        <v>0</v>
      </c>
      <c r="K18" s="3">
        <v>0</v>
      </c>
      <c r="L18" s="3">
        <v>0</v>
      </c>
      <c r="M18" s="3">
        <v>0</v>
      </c>
      <c r="N18" s="149">
        <v>3</v>
      </c>
      <c r="O18" s="3">
        <v>0</v>
      </c>
      <c r="P18" s="149">
        <v>2</v>
      </c>
      <c r="Q18" s="3">
        <v>0</v>
      </c>
      <c r="R18" s="166"/>
      <c r="S18" s="128" t="s">
        <v>95</v>
      </c>
      <c r="T18" s="134"/>
      <c r="U18" s="134"/>
    </row>
    <row r="19" spans="1:20" ht="14.25" customHeight="1" thickBot="1" thickTop="1">
      <c r="A19" s="150" t="s">
        <v>328</v>
      </c>
      <c r="B19" s="6">
        <v>44</v>
      </c>
      <c r="C19" s="6">
        <v>4</v>
      </c>
      <c r="D19" s="6">
        <v>0</v>
      </c>
      <c r="E19" s="2">
        <v>0</v>
      </c>
      <c r="F19" s="2">
        <v>0</v>
      </c>
      <c r="G19" s="2">
        <v>0</v>
      </c>
      <c r="H19" s="3">
        <v>0</v>
      </c>
      <c r="I19" s="3">
        <v>0</v>
      </c>
      <c r="J19" s="3">
        <v>0</v>
      </c>
      <c r="K19" s="3">
        <v>0</v>
      </c>
      <c r="L19" s="3">
        <v>0</v>
      </c>
      <c r="M19" s="3">
        <v>0</v>
      </c>
      <c r="N19" s="3">
        <v>4</v>
      </c>
      <c r="O19" s="3">
        <v>0</v>
      </c>
      <c r="P19" s="3">
        <v>0</v>
      </c>
      <c r="Q19" s="3">
        <v>0</v>
      </c>
      <c r="R19" s="166"/>
      <c r="S19" s="128" t="s">
        <v>97</v>
      </c>
      <c r="T19" s="134"/>
    </row>
    <row r="20" spans="1:22" ht="14.25" customHeight="1" thickBot="1" thickTop="1">
      <c r="A20" s="150" t="s">
        <v>327</v>
      </c>
      <c r="B20" s="6">
        <v>48</v>
      </c>
      <c r="C20" s="6">
        <v>9</v>
      </c>
      <c r="D20" s="6">
        <v>0</v>
      </c>
      <c r="E20" s="256">
        <v>5</v>
      </c>
      <c r="F20" s="2">
        <v>0</v>
      </c>
      <c r="G20" s="2">
        <v>5</v>
      </c>
      <c r="H20" s="3">
        <v>0</v>
      </c>
      <c r="I20" s="3">
        <v>1</v>
      </c>
      <c r="J20" s="3">
        <v>1</v>
      </c>
      <c r="K20" s="3">
        <v>0</v>
      </c>
      <c r="L20" s="3">
        <v>3</v>
      </c>
      <c r="M20" s="3">
        <v>0</v>
      </c>
      <c r="N20" s="3">
        <v>0</v>
      </c>
      <c r="O20" s="3">
        <v>0</v>
      </c>
      <c r="P20" s="149">
        <v>3</v>
      </c>
      <c r="Q20" s="149">
        <v>1</v>
      </c>
      <c r="R20" s="166"/>
      <c r="S20" s="128" t="s">
        <v>99</v>
      </c>
      <c r="T20" s="134"/>
      <c r="U20" s="134"/>
      <c r="V20" s="134"/>
    </row>
    <row r="21" spans="1:19" ht="14.25" customHeight="1" thickBot="1" thickTop="1">
      <c r="A21" s="115" t="s">
        <v>326</v>
      </c>
      <c r="B21" s="6">
        <v>58</v>
      </c>
      <c r="C21" s="6">
        <v>19</v>
      </c>
      <c r="D21" s="254">
        <v>0</v>
      </c>
      <c r="E21" s="255">
        <v>0</v>
      </c>
      <c r="F21" s="2">
        <v>0</v>
      </c>
      <c r="G21" s="2">
        <v>0</v>
      </c>
      <c r="H21" s="3">
        <v>0</v>
      </c>
      <c r="I21" s="3">
        <v>0</v>
      </c>
      <c r="J21" s="3">
        <v>0</v>
      </c>
      <c r="K21" s="3">
        <v>0</v>
      </c>
      <c r="L21" s="3">
        <v>0</v>
      </c>
      <c r="M21" s="3">
        <v>0</v>
      </c>
      <c r="N21" s="3">
        <v>0</v>
      </c>
      <c r="O21" s="3">
        <v>0</v>
      </c>
      <c r="P21" s="149">
        <v>19</v>
      </c>
      <c r="Q21" s="3">
        <v>0</v>
      </c>
      <c r="R21" s="166"/>
      <c r="S21" s="128" t="s">
        <v>87</v>
      </c>
    </row>
    <row r="22" spans="1:21" ht="14.25" customHeight="1" thickBot="1" thickTop="1">
      <c r="A22" s="115" t="s">
        <v>325</v>
      </c>
      <c r="B22" s="6">
        <v>59</v>
      </c>
      <c r="C22" s="6">
        <v>17</v>
      </c>
      <c r="D22" s="257">
        <v>1</v>
      </c>
      <c r="E22" s="255">
        <v>0</v>
      </c>
      <c r="F22" s="2">
        <v>0</v>
      </c>
      <c r="G22" s="2">
        <v>0</v>
      </c>
      <c r="H22" s="3">
        <v>0</v>
      </c>
      <c r="I22" s="3">
        <v>0</v>
      </c>
      <c r="J22" s="3">
        <v>0</v>
      </c>
      <c r="K22" s="3">
        <v>0</v>
      </c>
      <c r="L22" s="3">
        <v>0</v>
      </c>
      <c r="M22" s="3">
        <v>0</v>
      </c>
      <c r="N22" s="149">
        <v>15</v>
      </c>
      <c r="O22" s="149">
        <v>1</v>
      </c>
      <c r="P22" s="3">
        <v>0</v>
      </c>
      <c r="Q22" s="3">
        <v>0</v>
      </c>
      <c r="R22" s="166"/>
      <c r="S22" s="128" t="s">
        <v>89</v>
      </c>
      <c r="T22" s="134"/>
      <c r="U22" s="134"/>
    </row>
    <row r="23" spans="1:20" ht="14.25" customHeight="1" thickBot="1" thickTop="1">
      <c r="A23" s="150" t="s">
        <v>324</v>
      </c>
      <c r="B23" s="6">
        <v>57</v>
      </c>
      <c r="C23" s="6">
        <v>17</v>
      </c>
      <c r="D23" s="254">
        <v>0</v>
      </c>
      <c r="E23" s="255">
        <v>0</v>
      </c>
      <c r="F23" s="2">
        <v>0</v>
      </c>
      <c r="G23" s="2">
        <v>0</v>
      </c>
      <c r="H23" s="3">
        <v>0</v>
      </c>
      <c r="I23" s="3">
        <v>0</v>
      </c>
      <c r="J23" s="3">
        <v>0</v>
      </c>
      <c r="K23" s="3">
        <v>0</v>
      </c>
      <c r="L23" s="3">
        <v>0</v>
      </c>
      <c r="M23" s="3">
        <v>0</v>
      </c>
      <c r="N23" s="149">
        <v>16</v>
      </c>
      <c r="O23" s="149">
        <v>1</v>
      </c>
      <c r="P23" s="3">
        <v>0</v>
      </c>
      <c r="Q23" s="3">
        <v>0</v>
      </c>
      <c r="R23" s="166"/>
      <c r="S23" s="128" t="s">
        <v>91</v>
      </c>
      <c r="T23" s="134"/>
    </row>
    <row r="24" spans="1:19" ht="14.25" customHeight="1" thickBot="1" thickTop="1">
      <c r="A24" s="115" t="s">
        <v>323</v>
      </c>
      <c r="B24" s="6">
        <v>54</v>
      </c>
      <c r="C24" s="6">
        <v>15</v>
      </c>
      <c r="D24" s="254">
        <v>0</v>
      </c>
      <c r="E24" s="255">
        <v>0</v>
      </c>
      <c r="F24" s="2">
        <v>0</v>
      </c>
      <c r="G24" s="2">
        <v>0</v>
      </c>
      <c r="H24" s="3">
        <v>0</v>
      </c>
      <c r="I24" s="3">
        <v>0</v>
      </c>
      <c r="J24" s="3">
        <v>0</v>
      </c>
      <c r="K24" s="3">
        <v>0</v>
      </c>
      <c r="L24" s="3">
        <v>0</v>
      </c>
      <c r="M24" s="3">
        <v>0</v>
      </c>
      <c r="N24" s="149">
        <v>15</v>
      </c>
      <c r="O24" s="3">
        <v>0</v>
      </c>
      <c r="P24" s="3">
        <v>0</v>
      </c>
      <c r="Q24" s="3">
        <v>0</v>
      </c>
      <c r="R24" s="166"/>
      <c r="S24" s="128" t="s">
        <v>93</v>
      </c>
    </row>
    <row r="25" spans="1:21" ht="14.25" customHeight="1" thickBot="1" thickTop="1">
      <c r="A25" s="150" t="s">
        <v>322</v>
      </c>
      <c r="B25" s="6">
        <v>30</v>
      </c>
      <c r="C25" s="6">
        <v>2</v>
      </c>
      <c r="D25" s="254">
        <v>0</v>
      </c>
      <c r="E25" s="2">
        <v>0</v>
      </c>
      <c r="F25" s="2">
        <v>0</v>
      </c>
      <c r="G25" s="2">
        <v>0</v>
      </c>
      <c r="H25" s="3">
        <v>0</v>
      </c>
      <c r="I25" s="3">
        <v>0</v>
      </c>
      <c r="J25" s="3">
        <v>0</v>
      </c>
      <c r="K25" s="3">
        <v>0</v>
      </c>
      <c r="L25" s="3">
        <v>0</v>
      </c>
      <c r="M25" s="3">
        <v>0</v>
      </c>
      <c r="N25" s="3">
        <v>2</v>
      </c>
      <c r="O25" s="3">
        <v>0</v>
      </c>
      <c r="P25" s="3">
        <v>0</v>
      </c>
      <c r="Q25" s="3">
        <v>0</v>
      </c>
      <c r="R25" s="166"/>
      <c r="S25" s="128" t="s">
        <v>95</v>
      </c>
      <c r="T25" s="134"/>
      <c r="U25" s="134"/>
    </row>
    <row r="26" spans="1:19" ht="14.25" customHeight="1" thickBot="1" thickTop="1">
      <c r="A26" s="115" t="s">
        <v>321</v>
      </c>
      <c r="B26" s="6">
        <v>43</v>
      </c>
      <c r="C26" s="6">
        <v>4</v>
      </c>
      <c r="D26" s="6">
        <v>0</v>
      </c>
      <c r="E26" s="2">
        <v>0</v>
      </c>
      <c r="F26" s="2">
        <v>0</v>
      </c>
      <c r="G26" s="2">
        <v>0</v>
      </c>
      <c r="H26" s="3">
        <v>0</v>
      </c>
      <c r="I26" s="3">
        <v>0</v>
      </c>
      <c r="J26" s="3">
        <v>0</v>
      </c>
      <c r="K26" s="3">
        <v>0</v>
      </c>
      <c r="L26" s="3">
        <v>0</v>
      </c>
      <c r="M26" s="3">
        <v>0</v>
      </c>
      <c r="N26" s="3">
        <v>4</v>
      </c>
      <c r="O26" s="3">
        <v>0</v>
      </c>
      <c r="P26" s="3">
        <v>0</v>
      </c>
      <c r="Q26" s="3">
        <v>0</v>
      </c>
      <c r="R26" s="166"/>
      <c r="S26" s="128" t="s">
        <v>97</v>
      </c>
    </row>
    <row r="27" spans="1:22" ht="14.25" customHeight="1" thickBot="1" thickTop="1">
      <c r="A27" s="150" t="s">
        <v>320</v>
      </c>
      <c r="B27" s="6">
        <v>41</v>
      </c>
      <c r="C27" s="6">
        <v>6</v>
      </c>
      <c r="D27" s="6">
        <v>0</v>
      </c>
      <c r="E27" s="255">
        <v>0</v>
      </c>
      <c r="F27" s="2">
        <v>0</v>
      </c>
      <c r="G27" s="2">
        <v>0</v>
      </c>
      <c r="H27" s="3">
        <v>0</v>
      </c>
      <c r="I27" s="3">
        <v>0</v>
      </c>
      <c r="J27" s="3">
        <v>0</v>
      </c>
      <c r="K27" s="3">
        <v>0</v>
      </c>
      <c r="L27" s="3">
        <v>0</v>
      </c>
      <c r="M27" s="3">
        <v>0</v>
      </c>
      <c r="N27" s="149">
        <v>6</v>
      </c>
      <c r="O27" s="3">
        <v>0</v>
      </c>
      <c r="P27" s="3">
        <v>0</v>
      </c>
      <c r="Q27" s="3">
        <v>0</v>
      </c>
      <c r="R27" s="166"/>
      <c r="S27" s="128" t="s">
        <v>99</v>
      </c>
      <c r="T27" s="134"/>
      <c r="U27" s="134"/>
      <c r="V27" s="134"/>
    </row>
    <row r="28" spans="1:19" ht="14.25" customHeight="1" thickBot="1" thickTop="1">
      <c r="A28" s="115" t="s">
        <v>319</v>
      </c>
      <c r="B28" s="6">
        <v>50</v>
      </c>
      <c r="C28" s="6">
        <v>15</v>
      </c>
      <c r="D28" s="254">
        <v>0</v>
      </c>
      <c r="E28" s="255">
        <v>0</v>
      </c>
      <c r="F28" s="2">
        <v>0</v>
      </c>
      <c r="G28" s="2">
        <v>0</v>
      </c>
      <c r="H28" s="3">
        <v>0</v>
      </c>
      <c r="I28" s="3">
        <v>0</v>
      </c>
      <c r="J28" s="3">
        <v>0</v>
      </c>
      <c r="K28" s="3">
        <v>0</v>
      </c>
      <c r="L28" s="3">
        <v>0</v>
      </c>
      <c r="M28" s="3">
        <v>0</v>
      </c>
      <c r="N28" s="149">
        <v>15</v>
      </c>
      <c r="O28" s="3">
        <v>0</v>
      </c>
      <c r="P28" s="3">
        <v>0</v>
      </c>
      <c r="Q28" s="3">
        <v>0</v>
      </c>
      <c r="R28" s="166"/>
      <c r="S28" s="128" t="s">
        <v>87</v>
      </c>
    </row>
    <row r="29" spans="1:19" ht="14.25" customHeight="1" thickBot="1" thickTop="1">
      <c r="A29" s="115" t="s">
        <v>318</v>
      </c>
      <c r="B29" s="6">
        <v>60</v>
      </c>
      <c r="C29" s="6">
        <v>20</v>
      </c>
      <c r="D29" s="254">
        <v>0</v>
      </c>
      <c r="E29" s="256">
        <v>1</v>
      </c>
      <c r="F29" s="2">
        <v>0</v>
      </c>
      <c r="G29" s="2">
        <v>1</v>
      </c>
      <c r="H29" s="3">
        <v>0</v>
      </c>
      <c r="I29" s="3">
        <v>0</v>
      </c>
      <c r="J29" s="3">
        <v>0</v>
      </c>
      <c r="K29" s="3">
        <v>0</v>
      </c>
      <c r="L29" s="3">
        <v>0</v>
      </c>
      <c r="M29" s="3">
        <v>1</v>
      </c>
      <c r="N29" s="149">
        <v>19</v>
      </c>
      <c r="O29" s="3">
        <v>0</v>
      </c>
      <c r="P29" s="3">
        <v>0</v>
      </c>
      <c r="Q29" s="3">
        <v>0</v>
      </c>
      <c r="R29" s="166"/>
      <c r="S29" s="128" t="s">
        <v>89</v>
      </c>
    </row>
    <row r="30" spans="1:20" ht="14.25" customHeight="1" thickBot="1" thickTop="1">
      <c r="A30" s="150" t="s">
        <v>317</v>
      </c>
      <c r="B30" s="6">
        <v>60</v>
      </c>
      <c r="C30" s="6">
        <v>21</v>
      </c>
      <c r="D30" s="254">
        <v>0</v>
      </c>
      <c r="E30" s="255">
        <v>0</v>
      </c>
      <c r="F30" s="2">
        <v>0</v>
      </c>
      <c r="G30" s="2">
        <v>0</v>
      </c>
      <c r="H30" s="3">
        <v>0</v>
      </c>
      <c r="I30" s="3">
        <v>0</v>
      </c>
      <c r="J30" s="3">
        <v>0</v>
      </c>
      <c r="K30" s="3">
        <v>0</v>
      </c>
      <c r="L30" s="3">
        <v>0</v>
      </c>
      <c r="M30" s="3">
        <v>0</v>
      </c>
      <c r="N30" s="149">
        <v>21</v>
      </c>
      <c r="O30" s="3">
        <v>0</v>
      </c>
      <c r="P30" s="3">
        <v>0</v>
      </c>
      <c r="Q30" s="3">
        <v>0</v>
      </c>
      <c r="R30" s="166"/>
      <c r="S30" s="128" t="s">
        <v>91</v>
      </c>
      <c r="T30" s="134"/>
    </row>
    <row r="31" spans="1:19" ht="14.25" customHeight="1" thickBot="1" thickTop="1">
      <c r="A31" s="115" t="s">
        <v>316</v>
      </c>
      <c r="B31" s="6">
        <v>56</v>
      </c>
      <c r="C31" s="6">
        <v>17</v>
      </c>
      <c r="D31" s="254">
        <v>0</v>
      </c>
      <c r="E31" s="255">
        <v>0</v>
      </c>
      <c r="F31" s="2">
        <v>0</v>
      </c>
      <c r="G31" s="2">
        <v>0</v>
      </c>
      <c r="H31" s="3">
        <v>0</v>
      </c>
      <c r="I31" s="3">
        <v>0</v>
      </c>
      <c r="J31" s="3">
        <v>0</v>
      </c>
      <c r="K31" s="3">
        <v>0</v>
      </c>
      <c r="L31" s="3">
        <v>0</v>
      </c>
      <c r="M31" s="3">
        <v>0</v>
      </c>
      <c r="N31" s="149">
        <v>17</v>
      </c>
      <c r="O31" s="3">
        <v>0</v>
      </c>
      <c r="P31" s="3">
        <v>0</v>
      </c>
      <c r="Q31" s="3">
        <v>0</v>
      </c>
      <c r="R31" s="166"/>
      <c r="S31" s="128" t="s">
        <v>93</v>
      </c>
    </row>
    <row r="32" spans="1:19" ht="14.25" customHeight="1" thickBot="1" thickTop="1">
      <c r="A32" s="150" t="s">
        <v>315</v>
      </c>
      <c r="B32" s="6">
        <v>36</v>
      </c>
      <c r="C32" s="6">
        <v>3</v>
      </c>
      <c r="D32" s="254">
        <v>0</v>
      </c>
      <c r="E32" s="2">
        <v>0</v>
      </c>
      <c r="F32" s="2">
        <v>0</v>
      </c>
      <c r="G32" s="2">
        <v>0</v>
      </c>
      <c r="H32" s="3">
        <v>0</v>
      </c>
      <c r="I32" s="3">
        <v>0</v>
      </c>
      <c r="J32" s="3">
        <v>0</v>
      </c>
      <c r="K32" s="3">
        <v>0</v>
      </c>
      <c r="L32" s="3">
        <v>0</v>
      </c>
      <c r="M32" s="3">
        <v>0</v>
      </c>
      <c r="N32" s="149">
        <v>3</v>
      </c>
      <c r="O32" s="3">
        <v>0</v>
      </c>
      <c r="P32" s="3">
        <v>0</v>
      </c>
      <c r="Q32" s="3">
        <v>0</v>
      </c>
      <c r="R32" s="166"/>
      <c r="S32" s="128" t="s">
        <v>95</v>
      </c>
    </row>
    <row r="33" spans="1:21" ht="14.25" customHeight="1" thickBot="1" thickTop="1">
      <c r="A33" s="115" t="s">
        <v>314</v>
      </c>
      <c r="B33" s="6">
        <v>40</v>
      </c>
      <c r="C33" s="6">
        <v>3</v>
      </c>
      <c r="D33" s="6">
        <v>0</v>
      </c>
      <c r="E33" s="2">
        <v>0</v>
      </c>
      <c r="F33" s="2">
        <v>0</v>
      </c>
      <c r="G33" s="2">
        <v>0</v>
      </c>
      <c r="H33" s="3">
        <v>0</v>
      </c>
      <c r="I33" s="3">
        <v>0</v>
      </c>
      <c r="J33" s="3">
        <v>0</v>
      </c>
      <c r="K33" s="3">
        <v>0</v>
      </c>
      <c r="L33" s="3">
        <v>0</v>
      </c>
      <c r="M33" s="3">
        <v>0</v>
      </c>
      <c r="N33" s="3">
        <v>21</v>
      </c>
      <c r="O33" s="3">
        <v>0</v>
      </c>
      <c r="P33" s="3">
        <v>0</v>
      </c>
      <c r="Q33" s="3">
        <v>0</v>
      </c>
      <c r="R33" s="166"/>
      <c r="S33" s="128" t="s">
        <v>97</v>
      </c>
      <c r="T33" s="134"/>
      <c r="U33" s="134"/>
    </row>
    <row r="34" spans="1:19" ht="14.25" customHeight="1" thickBot="1" thickTop="1">
      <c r="A34" s="150" t="s">
        <v>305</v>
      </c>
      <c r="B34" s="6">
        <v>43</v>
      </c>
      <c r="C34" s="6">
        <v>5</v>
      </c>
      <c r="D34" s="6">
        <v>0</v>
      </c>
      <c r="E34" s="255">
        <v>0</v>
      </c>
      <c r="F34" s="2">
        <v>0</v>
      </c>
      <c r="G34" s="2">
        <v>0</v>
      </c>
      <c r="H34" s="3">
        <v>0</v>
      </c>
      <c r="I34" s="3">
        <v>0</v>
      </c>
      <c r="J34" s="3">
        <v>0</v>
      </c>
      <c r="K34" s="3">
        <v>0</v>
      </c>
      <c r="L34" s="3">
        <v>0</v>
      </c>
      <c r="M34" s="3">
        <v>0</v>
      </c>
      <c r="N34" s="149">
        <v>5</v>
      </c>
      <c r="O34" s="3">
        <v>0</v>
      </c>
      <c r="P34" s="3">
        <v>0</v>
      </c>
      <c r="Q34" s="3">
        <v>0</v>
      </c>
      <c r="R34" s="166"/>
      <c r="S34" s="128" t="s">
        <v>99</v>
      </c>
    </row>
    <row r="35" spans="1:19" ht="14.25" customHeight="1" thickBot="1" thickTop="1">
      <c r="A35" s="115" t="s">
        <v>306</v>
      </c>
      <c r="B35" s="6">
        <v>59</v>
      </c>
      <c r="C35" s="6">
        <v>21</v>
      </c>
      <c r="D35" s="257">
        <v>6</v>
      </c>
      <c r="E35" s="255">
        <v>0</v>
      </c>
      <c r="F35" s="2">
        <v>0</v>
      </c>
      <c r="G35" s="2">
        <v>0</v>
      </c>
      <c r="H35" s="3">
        <v>0</v>
      </c>
      <c r="I35" s="3">
        <v>0</v>
      </c>
      <c r="J35" s="3">
        <v>0</v>
      </c>
      <c r="K35" s="3">
        <v>0</v>
      </c>
      <c r="L35" s="3">
        <v>0</v>
      </c>
      <c r="M35" s="3">
        <v>0</v>
      </c>
      <c r="N35" s="149">
        <v>15</v>
      </c>
      <c r="O35" s="3">
        <v>0</v>
      </c>
      <c r="P35" s="3">
        <v>0</v>
      </c>
      <c r="Q35" s="3">
        <v>0</v>
      </c>
      <c r="R35" s="166"/>
      <c r="S35" s="128" t="s">
        <v>87</v>
      </c>
    </row>
    <row r="36" spans="1:22" ht="14.25" customHeight="1" thickBot="1" thickTop="1">
      <c r="A36" s="115" t="s">
        <v>307</v>
      </c>
      <c r="B36" s="6">
        <v>54</v>
      </c>
      <c r="C36" s="6">
        <v>16</v>
      </c>
      <c r="D36" s="254">
        <v>0</v>
      </c>
      <c r="E36" s="255">
        <v>0</v>
      </c>
      <c r="F36" s="2">
        <v>0</v>
      </c>
      <c r="G36" s="2">
        <v>0</v>
      </c>
      <c r="H36" s="3">
        <v>0</v>
      </c>
      <c r="I36" s="3">
        <v>0</v>
      </c>
      <c r="J36" s="3">
        <v>0</v>
      </c>
      <c r="K36" s="3">
        <v>0</v>
      </c>
      <c r="L36" s="3">
        <v>0</v>
      </c>
      <c r="M36" s="3">
        <v>0</v>
      </c>
      <c r="N36" s="149">
        <v>16</v>
      </c>
      <c r="O36" s="3">
        <v>0</v>
      </c>
      <c r="P36" s="3">
        <v>0</v>
      </c>
      <c r="Q36" s="3">
        <v>0</v>
      </c>
      <c r="R36" s="166"/>
      <c r="S36" s="128" t="s">
        <v>89</v>
      </c>
      <c r="T36" s="134"/>
      <c r="U36" s="134"/>
      <c r="V36" s="134"/>
    </row>
    <row r="37" spans="1:20" ht="14.25" customHeight="1" thickBot="1" thickTop="1">
      <c r="A37" s="150" t="s">
        <v>308</v>
      </c>
      <c r="B37" s="6">
        <v>55</v>
      </c>
      <c r="C37" s="6">
        <v>17</v>
      </c>
      <c r="D37" s="254">
        <v>0</v>
      </c>
      <c r="E37" s="255">
        <v>0</v>
      </c>
      <c r="F37" s="2">
        <v>0</v>
      </c>
      <c r="G37" s="2">
        <v>0</v>
      </c>
      <c r="H37" s="3">
        <v>0</v>
      </c>
      <c r="I37" s="3">
        <v>0</v>
      </c>
      <c r="J37" s="3">
        <v>0</v>
      </c>
      <c r="K37" s="3">
        <v>0</v>
      </c>
      <c r="L37" s="3">
        <v>0</v>
      </c>
      <c r="M37" s="3">
        <v>0</v>
      </c>
      <c r="N37" s="3">
        <v>0</v>
      </c>
      <c r="O37" s="3">
        <v>0</v>
      </c>
      <c r="P37" s="149">
        <v>17</v>
      </c>
      <c r="Q37" s="3">
        <v>0</v>
      </c>
      <c r="R37" s="166"/>
      <c r="S37" s="128" t="s">
        <v>91</v>
      </c>
      <c r="T37" s="134"/>
    </row>
    <row r="38" spans="1:21" ht="14.25" customHeight="1" thickBot="1" thickTop="1">
      <c r="A38" s="115" t="s">
        <v>309</v>
      </c>
      <c r="B38" s="6">
        <v>55</v>
      </c>
      <c r="C38" s="6">
        <v>15</v>
      </c>
      <c r="D38" s="254">
        <v>0</v>
      </c>
      <c r="E38" s="255">
        <v>0</v>
      </c>
      <c r="F38" s="2">
        <v>0</v>
      </c>
      <c r="G38" s="2">
        <v>0</v>
      </c>
      <c r="H38" s="3">
        <v>0</v>
      </c>
      <c r="I38" s="3">
        <v>0</v>
      </c>
      <c r="J38" s="3">
        <v>0</v>
      </c>
      <c r="K38" s="3">
        <v>0</v>
      </c>
      <c r="L38" s="3">
        <v>0</v>
      </c>
      <c r="M38" s="3">
        <v>0</v>
      </c>
      <c r="N38" s="149">
        <v>15</v>
      </c>
      <c r="O38" s="3">
        <v>0</v>
      </c>
      <c r="P38" s="3">
        <v>0</v>
      </c>
      <c r="Q38" s="3">
        <v>0</v>
      </c>
      <c r="R38" s="166"/>
      <c r="S38" s="128" t="s">
        <v>93</v>
      </c>
      <c r="T38" s="134"/>
      <c r="U38" s="134"/>
    </row>
    <row r="39" spans="1:19" ht="14.25" customHeight="1" thickBot="1" thickTop="1">
      <c r="A39" s="150" t="s">
        <v>310</v>
      </c>
      <c r="B39" s="6">
        <v>34</v>
      </c>
      <c r="C39" s="6">
        <v>3</v>
      </c>
      <c r="D39" s="254">
        <v>0</v>
      </c>
      <c r="E39" s="255">
        <v>0</v>
      </c>
      <c r="F39" s="2">
        <v>0</v>
      </c>
      <c r="G39" s="2">
        <v>0</v>
      </c>
      <c r="H39" s="3">
        <v>0</v>
      </c>
      <c r="I39" s="3">
        <v>0</v>
      </c>
      <c r="J39" s="3">
        <v>0</v>
      </c>
      <c r="K39" s="3">
        <v>0</v>
      </c>
      <c r="L39" s="3">
        <v>0</v>
      </c>
      <c r="M39" s="3">
        <v>0</v>
      </c>
      <c r="N39" s="149">
        <v>3</v>
      </c>
      <c r="O39" s="3">
        <v>0</v>
      </c>
      <c r="P39" s="3">
        <v>0</v>
      </c>
      <c r="Q39" s="3">
        <v>0</v>
      </c>
      <c r="R39" s="166"/>
      <c r="S39" s="128" t="s">
        <v>95</v>
      </c>
    </row>
    <row r="40" spans="1:19" ht="14.25" customHeight="1" thickBot="1" thickTop="1">
      <c r="A40" s="115" t="s">
        <v>311</v>
      </c>
      <c r="B40" s="264">
        <v>41</v>
      </c>
      <c r="C40" s="6">
        <v>4</v>
      </c>
      <c r="D40" s="6">
        <v>0</v>
      </c>
      <c r="E40" s="255">
        <v>0</v>
      </c>
      <c r="F40" s="2">
        <v>0</v>
      </c>
      <c r="G40" s="2">
        <v>0</v>
      </c>
      <c r="H40" s="3">
        <v>0</v>
      </c>
      <c r="I40" s="3">
        <v>0</v>
      </c>
      <c r="J40" s="3">
        <v>0</v>
      </c>
      <c r="K40" s="3">
        <v>0</v>
      </c>
      <c r="L40" s="3">
        <v>0</v>
      </c>
      <c r="M40" s="3">
        <v>0</v>
      </c>
      <c r="N40" s="3">
        <v>4</v>
      </c>
      <c r="O40" s="3">
        <v>0</v>
      </c>
      <c r="P40" s="3">
        <v>0</v>
      </c>
      <c r="Q40" s="3">
        <v>0</v>
      </c>
      <c r="R40" s="166"/>
      <c r="S40" s="128" t="s">
        <v>97</v>
      </c>
    </row>
    <row r="41" spans="1:19" ht="14.25" customHeight="1" thickBot="1" thickTop="1">
      <c r="A41" s="265" t="s">
        <v>312</v>
      </c>
      <c r="B41" s="6">
        <v>46</v>
      </c>
      <c r="C41" s="6">
        <v>6</v>
      </c>
      <c r="D41" s="257">
        <v>1</v>
      </c>
      <c r="E41" s="2">
        <v>0</v>
      </c>
      <c r="F41" s="2">
        <v>0</v>
      </c>
      <c r="G41" s="2">
        <v>0</v>
      </c>
      <c r="H41" s="3">
        <v>0</v>
      </c>
      <c r="I41" s="3">
        <v>0</v>
      </c>
      <c r="J41" s="3">
        <v>0</v>
      </c>
      <c r="K41" s="3">
        <v>0</v>
      </c>
      <c r="L41" s="3">
        <v>0</v>
      </c>
      <c r="M41" s="3">
        <v>0</v>
      </c>
      <c r="N41" s="149">
        <v>5</v>
      </c>
      <c r="O41" s="3">
        <v>0</v>
      </c>
      <c r="P41" s="3">
        <v>0</v>
      </c>
      <c r="Q41" s="3">
        <v>0</v>
      </c>
      <c r="R41" s="166"/>
      <c r="S41" s="128" t="s">
        <v>99</v>
      </c>
    </row>
    <row r="42" spans="1:19" ht="14.25" customHeight="1" thickBot="1" thickTop="1">
      <c r="A42" s="115" t="s">
        <v>313</v>
      </c>
      <c r="B42" s="6">
        <v>69</v>
      </c>
      <c r="C42" s="6">
        <v>25</v>
      </c>
      <c r="D42" s="254">
        <v>0</v>
      </c>
      <c r="E42" s="255">
        <v>0</v>
      </c>
      <c r="F42" s="2">
        <v>0</v>
      </c>
      <c r="G42" s="2">
        <v>0</v>
      </c>
      <c r="H42" s="3">
        <v>0</v>
      </c>
      <c r="I42" s="3">
        <v>0</v>
      </c>
      <c r="J42" s="3">
        <v>0</v>
      </c>
      <c r="K42" s="3">
        <v>0</v>
      </c>
      <c r="L42" s="3">
        <v>0</v>
      </c>
      <c r="M42" s="3">
        <v>0</v>
      </c>
      <c r="N42" s="149">
        <v>25</v>
      </c>
      <c r="O42" s="3">
        <v>0</v>
      </c>
      <c r="P42" s="3">
        <v>0</v>
      </c>
      <c r="Q42" s="3">
        <v>0</v>
      </c>
      <c r="R42" s="166"/>
      <c r="S42" s="128" t="s">
        <v>87</v>
      </c>
    </row>
    <row r="43" spans="1:19" ht="14.25" customHeight="1" thickBot="1" thickTop="1">
      <c r="A43" s="103"/>
      <c r="B43" s="6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167"/>
      <c r="S43" s="128"/>
    </row>
    <row r="44" spans="1:19" ht="14.25" customHeight="1" thickTop="1">
      <c r="A44" s="129"/>
      <c r="B44" s="133"/>
      <c r="C44" s="133"/>
      <c r="D44" s="133"/>
      <c r="E44" s="138"/>
      <c r="F44" s="138"/>
      <c r="G44" s="138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5"/>
      <c r="S44" s="128"/>
    </row>
    <row r="45" spans="1:19" ht="14.25" customHeight="1">
      <c r="A45" s="129"/>
      <c r="B45" s="133"/>
      <c r="C45" s="133"/>
      <c r="D45" s="133"/>
      <c r="E45" s="138"/>
      <c r="F45" s="138"/>
      <c r="G45" s="138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5"/>
      <c r="S45" s="128"/>
    </row>
    <row r="46" spans="1:19" ht="14.25" customHeight="1">
      <c r="A46" s="129"/>
      <c r="B46" s="133"/>
      <c r="C46" s="133"/>
      <c r="D46" s="133"/>
      <c r="E46" s="138"/>
      <c r="F46" s="138"/>
      <c r="G46" s="138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  <c r="S46" s="128"/>
    </row>
    <row r="47" spans="1:18" ht="14.25" customHeight="1">
      <c r="A47" s="139"/>
      <c r="B47" s="133"/>
      <c r="C47" s="133"/>
      <c r="D47" s="133"/>
      <c r="E47" s="138"/>
      <c r="F47" s="138"/>
      <c r="G47" s="138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5"/>
    </row>
    <row r="48" spans="1:18" ht="14.25" customHeight="1">
      <c r="A48" s="137"/>
      <c r="B48" s="137"/>
      <c r="C48" s="137"/>
      <c r="D48" s="137"/>
      <c r="E48" s="137"/>
      <c r="F48" s="137"/>
      <c r="G48" s="137"/>
      <c r="H48" s="137"/>
      <c r="I48" s="137"/>
      <c r="J48" s="137"/>
      <c r="K48" s="137"/>
      <c r="L48" s="137"/>
      <c r="M48" s="137"/>
      <c r="N48" s="137"/>
      <c r="O48" s="137"/>
      <c r="P48" s="137"/>
      <c r="Q48" s="137"/>
      <c r="R48" s="137"/>
    </row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Y60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28125" style="0" customWidth="1"/>
    <col min="2" max="2" width="5.8515625" style="0" customWidth="1"/>
    <col min="3" max="3" width="5.57421875" style="0" customWidth="1"/>
    <col min="5" max="5" width="7.710937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8515625" style="0" customWidth="1"/>
    <col min="11" max="11" width="7.28125" style="0" customWidth="1"/>
    <col min="12" max="12" width="6.28125" style="0" customWidth="1"/>
    <col min="13" max="13" width="7.28125" style="0" customWidth="1"/>
    <col min="14" max="14" width="8.710937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85546875" style="0" customWidth="1"/>
    <col min="19" max="19" width="3.7109375" style="128" customWidth="1"/>
  </cols>
  <sheetData>
    <row r="1" spans="1:17" ht="32.25" customHeight="1" thickBot="1">
      <c r="A1" s="268" t="s">
        <v>35</v>
      </c>
      <c r="B1" s="271"/>
      <c r="C1" s="55"/>
      <c r="D1" s="55" t="s">
        <v>73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6" t="s">
        <v>59</v>
      </c>
    </row>
    <row r="8" spans="1:21" ht="14.25" thickBot="1" thickTop="1">
      <c r="A8" s="91" t="s">
        <v>0</v>
      </c>
      <c r="B8" s="8">
        <f aca="true" t="shared" si="0" ref="B8:Q8">SUM(B12:B59)</f>
        <v>1399</v>
      </c>
      <c r="C8" s="8">
        <f t="shared" si="0"/>
        <v>399</v>
      </c>
      <c r="D8" s="48">
        <f t="shared" si="0"/>
        <v>140</v>
      </c>
      <c r="E8" s="33">
        <f t="shared" si="0"/>
        <v>186</v>
      </c>
      <c r="F8" s="36">
        <f t="shared" si="0"/>
        <v>53</v>
      </c>
      <c r="G8" s="39">
        <f t="shared" si="0"/>
        <v>132</v>
      </c>
      <c r="H8" s="43">
        <f t="shared" si="0"/>
        <v>36</v>
      </c>
      <c r="I8" s="43">
        <f t="shared" si="0"/>
        <v>20</v>
      </c>
      <c r="J8" s="43">
        <f t="shared" si="0"/>
        <v>22</v>
      </c>
      <c r="K8" s="43">
        <f>SUM(K12:K47)</f>
        <v>3</v>
      </c>
      <c r="L8" s="43">
        <f t="shared" si="0"/>
        <v>44</v>
      </c>
      <c r="M8" s="43">
        <f t="shared" si="0"/>
        <v>7</v>
      </c>
      <c r="N8" s="62">
        <f t="shared" si="0"/>
        <v>17</v>
      </c>
      <c r="O8" s="77">
        <f t="shared" si="0"/>
        <v>0</v>
      </c>
      <c r="P8" s="66">
        <f t="shared" si="0"/>
        <v>19</v>
      </c>
      <c r="Q8" s="72">
        <f t="shared" si="0"/>
        <v>35</v>
      </c>
      <c r="T8" s="141" t="s">
        <v>55</v>
      </c>
      <c r="U8" s="93"/>
    </row>
    <row r="9" spans="1:21" ht="14.25" thickBot="1" thickTop="1">
      <c r="A9" s="91" t="s">
        <v>3</v>
      </c>
      <c r="B9" s="7"/>
      <c r="C9" s="59">
        <f>COUNT($C12:C59)</f>
        <v>30</v>
      </c>
      <c r="D9" s="49">
        <f aca="true" t="shared" si="1" ref="D9:Q9">D8/$C$8</f>
        <v>0.3508771929824561</v>
      </c>
      <c r="E9" s="34">
        <f t="shared" si="1"/>
        <v>0.46616541353383456</v>
      </c>
      <c r="F9" s="37">
        <f t="shared" si="1"/>
        <v>0.13283208020050125</v>
      </c>
      <c r="G9" s="40">
        <f t="shared" si="1"/>
        <v>0.3308270676691729</v>
      </c>
      <c r="H9" s="44">
        <f t="shared" si="1"/>
        <v>0.09022556390977443</v>
      </c>
      <c r="I9" s="44">
        <f t="shared" si="1"/>
        <v>0.05012531328320802</v>
      </c>
      <c r="J9" s="44">
        <f t="shared" si="1"/>
        <v>0.05513784461152882</v>
      </c>
      <c r="K9" s="44">
        <f t="shared" si="1"/>
        <v>0.007518796992481203</v>
      </c>
      <c r="L9" s="44">
        <f t="shared" si="1"/>
        <v>0.11027568922305764</v>
      </c>
      <c r="M9" s="44">
        <f t="shared" si="1"/>
        <v>0.017543859649122806</v>
      </c>
      <c r="N9" s="63">
        <f t="shared" si="1"/>
        <v>0.042606516290726815</v>
      </c>
      <c r="O9" s="78">
        <f t="shared" si="1"/>
        <v>0</v>
      </c>
      <c r="P9" s="67">
        <f t="shared" si="1"/>
        <v>0.047619047619047616</v>
      </c>
      <c r="Q9" s="73">
        <f t="shared" si="1"/>
        <v>0.08771929824561403</v>
      </c>
      <c r="T9" s="145" t="s">
        <v>60</v>
      </c>
      <c r="U9" s="93"/>
    </row>
    <row r="10" spans="1:21" ht="14.25" thickBot="1" thickTop="1">
      <c r="A10" s="91" t="s">
        <v>4</v>
      </c>
      <c r="B10" s="10">
        <f>B8/C9</f>
        <v>46.63333333333333</v>
      </c>
      <c r="C10" s="10">
        <f>C8/C9</f>
        <v>13.3</v>
      </c>
      <c r="D10" s="50">
        <f aca="true" t="shared" si="2" ref="D10:Q10">D8/$C$9</f>
        <v>4.666666666666667</v>
      </c>
      <c r="E10" s="35">
        <f t="shared" si="2"/>
        <v>6.2</v>
      </c>
      <c r="F10" s="38">
        <f t="shared" si="2"/>
        <v>1.7666666666666666</v>
      </c>
      <c r="G10" s="41">
        <f t="shared" si="2"/>
        <v>4.4</v>
      </c>
      <c r="H10" s="45">
        <f t="shared" si="2"/>
        <v>1.2</v>
      </c>
      <c r="I10" s="45">
        <f t="shared" si="2"/>
        <v>0.6666666666666666</v>
      </c>
      <c r="J10" s="45">
        <f t="shared" si="2"/>
        <v>0.7333333333333333</v>
      </c>
      <c r="K10" s="45">
        <f t="shared" si="2"/>
        <v>0.1</v>
      </c>
      <c r="L10" s="45">
        <f t="shared" si="2"/>
        <v>1.4666666666666666</v>
      </c>
      <c r="M10" s="45">
        <f t="shared" si="2"/>
        <v>0.23333333333333334</v>
      </c>
      <c r="N10" s="64">
        <f t="shared" si="2"/>
        <v>0.5666666666666667</v>
      </c>
      <c r="O10" s="79">
        <f t="shared" si="2"/>
        <v>0</v>
      </c>
      <c r="P10" s="68">
        <f t="shared" si="2"/>
        <v>0.6333333333333333</v>
      </c>
      <c r="Q10" s="74">
        <f t="shared" si="2"/>
        <v>1.1666666666666667</v>
      </c>
      <c r="T10" s="142" t="s">
        <v>61</v>
      </c>
      <c r="U10" s="93"/>
    </row>
    <row r="11" spans="1:51" ht="14.25" customHeight="1" thickBot="1" thickTop="1">
      <c r="A11" s="161" t="s">
        <v>65</v>
      </c>
      <c r="B11" s="162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03" t="s">
        <v>364</v>
      </c>
      <c r="B12" s="6">
        <v>47</v>
      </c>
      <c r="C12" s="104">
        <v>20</v>
      </c>
      <c r="D12" s="179">
        <v>8</v>
      </c>
      <c r="E12" s="179">
        <v>8</v>
      </c>
      <c r="F12" s="105">
        <v>2</v>
      </c>
      <c r="G12" s="105">
        <v>6</v>
      </c>
      <c r="H12" s="105">
        <v>2</v>
      </c>
      <c r="I12" s="105">
        <v>2</v>
      </c>
      <c r="J12" s="105">
        <v>2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78">
        <v>1</v>
      </c>
      <c r="Q12" s="178">
        <v>3</v>
      </c>
      <c r="R12" s="92"/>
      <c r="S12" s="128" t="s">
        <v>93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03" t="s">
        <v>363</v>
      </c>
      <c r="B13" s="6">
        <v>41</v>
      </c>
      <c r="C13" s="104">
        <v>7</v>
      </c>
      <c r="D13" s="178">
        <v>0</v>
      </c>
      <c r="E13" s="178">
        <v>1</v>
      </c>
      <c r="F13" s="105">
        <v>0</v>
      </c>
      <c r="G13" s="105">
        <v>1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1</v>
      </c>
      <c r="N13" s="105">
        <v>0</v>
      </c>
      <c r="O13" s="105">
        <v>0</v>
      </c>
      <c r="P13" s="178">
        <v>1</v>
      </c>
      <c r="Q13" s="178">
        <v>3</v>
      </c>
      <c r="R13" s="92"/>
      <c r="S13" s="128" t="s">
        <v>95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22" ht="14.25" customHeight="1" thickBot="1" thickTop="1">
      <c r="A14" s="103" t="s">
        <v>362</v>
      </c>
      <c r="B14" s="6">
        <v>32</v>
      </c>
      <c r="C14" s="104">
        <v>3</v>
      </c>
      <c r="D14" s="105">
        <v>0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78">
        <v>0</v>
      </c>
      <c r="O14" s="105">
        <v>0</v>
      </c>
      <c r="P14" s="178">
        <v>2</v>
      </c>
      <c r="Q14" s="178">
        <v>1</v>
      </c>
      <c r="R14" s="92"/>
      <c r="S14" s="93" t="s">
        <v>97</v>
      </c>
      <c r="T14" s="130"/>
      <c r="U14" s="130"/>
      <c r="V14" s="130"/>
    </row>
    <row r="15" spans="1:19" ht="14.25" customHeight="1" thickBot="1" thickTop="1">
      <c r="A15" s="103" t="s">
        <v>361</v>
      </c>
      <c r="B15" s="6">
        <v>40</v>
      </c>
      <c r="C15" s="104">
        <v>7</v>
      </c>
      <c r="D15" s="105">
        <v>0</v>
      </c>
      <c r="E15" s="178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78">
        <v>3</v>
      </c>
      <c r="Q15" s="178">
        <v>4</v>
      </c>
      <c r="R15" s="92"/>
      <c r="S15" s="128" t="s">
        <v>99</v>
      </c>
    </row>
    <row r="16" spans="1:19" ht="14.25" customHeight="1" thickBot="1" thickTop="1">
      <c r="A16" s="103" t="s">
        <v>360</v>
      </c>
      <c r="B16" s="6">
        <v>49</v>
      </c>
      <c r="C16" s="104">
        <v>17</v>
      </c>
      <c r="D16" s="178">
        <v>0</v>
      </c>
      <c r="E16" s="179">
        <v>2</v>
      </c>
      <c r="F16" s="105">
        <v>1</v>
      </c>
      <c r="G16" s="105">
        <v>1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1</v>
      </c>
      <c r="N16" s="105">
        <v>0</v>
      </c>
      <c r="O16" s="105">
        <v>0</v>
      </c>
      <c r="P16" s="178">
        <v>2</v>
      </c>
      <c r="Q16" s="178">
        <v>13</v>
      </c>
      <c r="R16" s="92"/>
      <c r="S16" s="128" t="s">
        <v>87</v>
      </c>
    </row>
    <row r="17" spans="1:19" ht="14.25" customHeight="1" thickBot="1" thickTop="1">
      <c r="A17" s="103" t="s">
        <v>359</v>
      </c>
      <c r="B17" s="6">
        <v>54</v>
      </c>
      <c r="C17" s="104">
        <v>19</v>
      </c>
      <c r="D17" s="179">
        <v>9</v>
      </c>
      <c r="E17" s="180">
        <v>10</v>
      </c>
      <c r="F17" s="105">
        <v>2</v>
      </c>
      <c r="G17" s="105">
        <v>8</v>
      </c>
      <c r="H17" s="105">
        <v>3</v>
      </c>
      <c r="I17" s="105">
        <v>1</v>
      </c>
      <c r="J17" s="105">
        <v>1</v>
      </c>
      <c r="K17" s="105">
        <v>0</v>
      </c>
      <c r="L17" s="178">
        <v>3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92"/>
      <c r="S17" s="128" t="s">
        <v>89</v>
      </c>
    </row>
    <row r="18" spans="1:19" ht="14.25" customHeight="1" thickBot="1" thickTop="1">
      <c r="A18" s="103" t="s">
        <v>358</v>
      </c>
      <c r="B18" s="6">
        <v>54</v>
      </c>
      <c r="C18" s="104">
        <v>21</v>
      </c>
      <c r="D18" s="178">
        <v>0</v>
      </c>
      <c r="E18" s="179">
        <v>9</v>
      </c>
      <c r="F18" s="105">
        <v>1</v>
      </c>
      <c r="G18" s="105">
        <v>8</v>
      </c>
      <c r="H18" s="105">
        <v>0</v>
      </c>
      <c r="I18" s="105">
        <v>1</v>
      </c>
      <c r="J18" s="105">
        <v>0</v>
      </c>
      <c r="K18" s="105">
        <v>0</v>
      </c>
      <c r="L18" s="105">
        <v>7</v>
      </c>
      <c r="M18" s="105">
        <v>0</v>
      </c>
      <c r="N18" s="178">
        <v>1</v>
      </c>
      <c r="O18" s="105">
        <v>0</v>
      </c>
      <c r="P18" s="178">
        <v>2</v>
      </c>
      <c r="Q18" s="178">
        <v>9</v>
      </c>
      <c r="R18" s="92"/>
      <c r="S18" s="128" t="s">
        <v>91</v>
      </c>
    </row>
    <row r="19" spans="1:21" ht="14.25" customHeight="1" thickBot="1" thickTop="1">
      <c r="A19" s="103" t="s">
        <v>357</v>
      </c>
      <c r="B19" s="6">
        <v>46</v>
      </c>
      <c r="C19" s="104">
        <v>16</v>
      </c>
      <c r="D19" s="105">
        <v>9</v>
      </c>
      <c r="E19" s="105">
        <v>7</v>
      </c>
      <c r="F19" s="105">
        <v>2</v>
      </c>
      <c r="G19" s="105">
        <v>5</v>
      </c>
      <c r="H19" s="105">
        <v>3</v>
      </c>
      <c r="I19" s="105">
        <v>1</v>
      </c>
      <c r="J19" s="105">
        <v>1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92"/>
      <c r="S19" s="128" t="s">
        <v>93</v>
      </c>
      <c r="T19" s="130"/>
      <c r="U19" s="130"/>
    </row>
    <row r="20" spans="1:19" ht="14.25" customHeight="1" thickBot="1" thickTop="1">
      <c r="A20" s="252" t="s">
        <v>356</v>
      </c>
      <c r="B20" s="6">
        <v>35</v>
      </c>
      <c r="C20" s="104">
        <v>4</v>
      </c>
      <c r="D20" s="178">
        <v>0</v>
      </c>
      <c r="E20" s="178">
        <v>4</v>
      </c>
      <c r="F20" s="105">
        <v>0</v>
      </c>
      <c r="G20" s="105">
        <v>4</v>
      </c>
      <c r="H20" s="105">
        <v>1</v>
      </c>
      <c r="I20" s="105">
        <v>0</v>
      </c>
      <c r="J20" s="105">
        <v>0</v>
      </c>
      <c r="K20" s="105">
        <v>1</v>
      </c>
      <c r="L20" s="105">
        <v>2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167"/>
      <c r="S20" s="128" t="s">
        <v>95</v>
      </c>
    </row>
    <row r="21" spans="1:19" ht="14.25" customHeight="1" thickBot="1" thickTop="1">
      <c r="A21" s="115" t="s">
        <v>355</v>
      </c>
      <c r="B21" s="6">
        <v>34</v>
      </c>
      <c r="C21" s="104">
        <v>4</v>
      </c>
      <c r="D21" s="105">
        <v>0</v>
      </c>
      <c r="E21" s="105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4</v>
      </c>
      <c r="O21" s="105">
        <v>0</v>
      </c>
      <c r="P21" s="105">
        <v>0</v>
      </c>
      <c r="Q21" s="105">
        <v>0</v>
      </c>
      <c r="R21" s="92"/>
      <c r="S21" s="93" t="s">
        <v>97</v>
      </c>
    </row>
    <row r="22" spans="1:21" ht="14.25" customHeight="1" thickBot="1" thickTop="1">
      <c r="A22" s="252" t="s">
        <v>354</v>
      </c>
      <c r="B22" s="6">
        <v>35</v>
      </c>
      <c r="C22" s="104">
        <v>6</v>
      </c>
      <c r="D22" s="105">
        <v>0</v>
      </c>
      <c r="E22" s="105">
        <v>6</v>
      </c>
      <c r="F22" s="105">
        <v>0</v>
      </c>
      <c r="G22" s="105">
        <v>6</v>
      </c>
      <c r="H22" s="105">
        <v>1</v>
      </c>
      <c r="I22" s="105">
        <v>1</v>
      </c>
      <c r="J22" s="105">
        <v>1</v>
      </c>
      <c r="K22" s="105">
        <v>0</v>
      </c>
      <c r="L22" s="105">
        <v>3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128" t="s">
        <v>99</v>
      </c>
      <c r="T22" s="130"/>
      <c r="U22" s="130"/>
    </row>
    <row r="23" spans="1:21" ht="14.25" customHeight="1" thickBot="1" thickTop="1">
      <c r="A23" s="103" t="s">
        <v>353</v>
      </c>
      <c r="B23" s="6">
        <v>47</v>
      </c>
      <c r="C23" s="104">
        <v>16</v>
      </c>
      <c r="D23" s="105">
        <v>8</v>
      </c>
      <c r="E23" s="105">
        <v>8</v>
      </c>
      <c r="F23" s="105">
        <v>4</v>
      </c>
      <c r="G23" s="105">
        <v>4</v>
      </c>
      <c r="H23" s="105">
        <v>2</v>
      </c>
      <c r="I23" s="105">
        <v>1</v>
      </c>
      <c r="J23" s="105">
        <v>1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128" t="s">
        <v>87</v>
      </c>
      <c r="T23" s="130"/>
      <c r="U23" s="130"/>
    </row>
    <row r="24" spans="1:19" ht="14.25" customHeight="1" thickBot="1" thickTop="1">
      <c r="A24" s="103" t="s">
        <v>352</v>
      </c>
      <c r="B24" s="6">
        <v>54</v>
      </c>
      <c r="C24" s="104">
        <v>18</v>
      </c>
      <c r="D24" s="179">
        <v>4</v>
      </c>
      <c r="E24" s="180">
        <v>14</v>
      </c>
      <c r="F24" s="105">
        <v>3</v>
      </c>
      <c r="G24" s="105">
        <v>11</v>
      </c>
      <c r="H24" s="105">
        <v>2</v>
      </c>
      <c r="I24" s="105">
        <v>1</v>
      </c>
      <c r="J24" s="105">
        <v>1</v>
      </c>
      <c r="K24" s="105">
        <v>0</v>
      </c>
      <c r="L24" s="178">
        <v>6</v>
      </c>
      <c r="M24" s="105">
        <v>1</v>
      </c>
      <c r="N24" s="105">
        <v>0</v>
      </c>
      <c r="O24" s="105">
        <v>0</v>
      </c>
      <c r="P24" s="105">
        <v>0</v>
      </c>
      <c r="Q24" s="105">
        <v>0</v>
      </c>
      <c r="R24" s="92"/>
      <c r="S24" s="128" t="s">
        <v>89</v>
      </c>
    </row>
    <row r="25" spans="1:21" ht="14.25" customHeight="1" thickBot="1" thickTop="1">
      <c r="A25" s="103" t="s">
        <v>351</v>
      </c>
      <c r="B25" s="6">
        <v>55</v>
      </c>
      <c r="C25" s="104">
        <v>20</v>
      </c>
      <c r="D25" s="105">
        <v>12</v>
      </c>
      <c r="E25" s="105">
        <v>8</v>
      </c>
      <c r="F25" s="105">
        <v>3</v>
      </c>
      <c r="G25" s="105">
        <v>5</v>
      </c>
      <c r="H25" s="105">
        <v>2</v>
      </c>
      <c r="I25" s="105">
        <v>1</v>
      </c>
      <c r="J25" s="105">
        <v>1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128" t="s">
        <v>91</v>
      </c>
      <c r="T25" s="130"/>
      <c r="U25" s="130"/>
    </row>
    <row r="26" spans="1:19" ht="14.25" customHeight="1" thickBot="1" thickTop="1">
      <c r="A26" s="103" t="s">
        <v>350</v>
      </c>
      <c r="B26" s="6">
        <v>52</v>
      </c>
      <c r="C26" s="104">
        <v>18</v>
      </c>
      <c r="D26" s="105">
        <v>8</v>
      </c>
      <c r="E26" s="105">
        <v>10</v>
      </c>
      <c r="F26" s="105">
        <v>4</v>
      </c>
      <c r="G26" s="105">
        <v>6</v>
      </c>
      <c r="H26" s="105">
        <v>2</v>
      </c>
      <c r="I26" s="105">
        <v>1</v>
      </c>
      <c r="J26" s="105">
        <v>1</v>
      </c>
      <c r="K26" s="105">
        <v>0</v>
      </c>
      <c r="L26" s="105">
        <v>0</v>
      </c>
      <c r="M26" s="105">
        <v>2</v>
      </c>
      <c r="N26" s="105">
        <v>0</v>
      </c>
      <c r="O26" s="105">
        <v>0</v>
      </c>
      <c r="P26" s="105">
        <v>0</v>
      </c>
      <c r="Q26" s="105">
        <v>0</v>
      </c>
      <c r="R26" s="92"/>
      <c r="S26" s="128" t="s">
        <v>93</v>
      </c>
    </row>
    <row r="27" spans="1:22" ht="14.25" customHeight="1" thickBot="1" thickTop="1">
      <c r="A27" s="103" t="s">
        <v>349</v>
      </c>
      <c r="B27" s="6">
        <v>38</v>
      </c>
      <c r="C27" s="104">
        <v>4</v>
      </c>
      <c r="D27" s="105">
        <v>4</v>
      </c>
      <c r="E27" s="105">
        <v>0</v>
      </c>
      <c r="F27" s="105">
        <v>0</v>
      </c>
      <c r="G27" s="105">
        <v>0</v>
      </c>
      <c r="H27" s="105">
        <v>0</v>
      </c>
      <c r="I27" s="105">
        <v>0</v>
      </c>
      <c r="J27" s="105">
        <v>0</v>
      </c>
      <c r="K27" s="105">
        <v>0</v>
      </c>
      <c r="L27" s="105">
        <v>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167"/>
      <c r="S27" s="128" t="s">
        <v>95</v>
      </c>
      <c r="T27" s="130"/>
      <c r="U27" s="130"/>
      <c r="V27" s="130"/>
    </row>
    <row r="28" spans="1:22" ht="14.25" customHeight="1" thickBot="1" thickTop="1">
      <c r="A28" s="115" t="s">
        <v>348</v>
      </c>
      <c r="B28" s="6">
        <v>32</v>
      </c>
      <c r="C28" s="104">
        <v>4</v>
      </c>
      <c r="D28" s="105">
        <v>0</v>
      </c>
      <c r="E28" s="178">
        <v>1</v>
      </c>
      <c r="F28" s="105">
        <v>0</v>
      </c>
      <c r="G28" s="105">
        <v>1</v>
      </c>
      <c r="H28" s="105">
        <v>1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79">
        <v>3</v>
      </c>
      <c r="O28" s="105">
        <v>0</v>
      </c>
      <c r="P28" s="105">
        <v>0</v>
      </c>
      <c r="Q28" s="105">
        <v>0</v>
      </c>
      <c r="R28" s="92"/>
      <c r="S28" s="93" t="s">
        <v>97</v>
      </c>
      <c r="T28" s="130"/>
      <c r="U28" s="130"/>
      <c r="V28" s="130"/>
    </row>
    <row r="29" spans="1:21" ht="14.25" customHeight="1" thickBot="1" thickTop="1">
      <c r="A29" s="252" t="s">
        <v>347</v>
      </c>
      <c r="B29" s="6">
        <v>42</v>
      </c>
      <c r="C29" s="104">
        <v>6</v>
      </c>
      <c r="D29" s="105">
        <v>0</v>
      </c>
      <c r="E29" s="105">
        <v>6</v>
      </c>
      <c r="F29" s="105">
        <v>1</v>
      </c>
      <c r="G29" s="105">
        <v>5</v>
      </c>
      <c r="H29" s="105">
        <v>1</v>
      </c>
      <c r="I29" s="105">
        <v>1</v>
      </c>
      <c r="J29" s="105">
        <v>1</v>
      </c>
      <c r="K29" s="105">
        <v>0</v>
      </c>
      <c r="L29" s="105">
        <v>2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128" t="s">
        <v>99</v>
      </c>
      <c r="T29" s="130"/>
      <c r="U29" s="130"/>
    </row>
    <row r="30" spans="1:19" ht="14.25" customHeight="1" thickBot="1" thickTop="1">
      <c r="A30" s="103" t="s">
        <v>346</v>
      </c>
      <c r="B30" s="6">
        <v>52</v>
      </c>
      <c r="C30" s="104">
        <v>18</v>
      </c>
      <c r="D30" s="105">
        <v>10</v>
      </c>
      <c r="E30" s="105">
        <v>8</v>
      </c>
      <c r="F30" s="105">
        <v>4</v>
      </c>
      <c r="G30" s="105">
        <v>4</v>
      </c>
      <c r="H30" s="105">
        <v>2</v>
      </c>
      <c r="I30" s="105">
        <v>1</v>
      </c>
      <c r="J30" s="105">
        <v>1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92"/>
      <c r="S30" s="128" t="s">
        <v>87</v>
      </c>
    </row>
    <row r="31" spans="1:19" ht="14.25" customHeight="1" thickBot="1" thickTop="1">
      <c r="A31" s="103" t="s">
        <v>345</v>
      </c>
      <c r="B31" s="6">
        <v>56</v>
      </c>
      <c r="C31" s="104">
        <v>20</v>
      </c>
      <c r="D31" s="179">
        <v>11</v>
      </c>
      <c r="E31" s="180">
        <v>9</v>
      </c>
      <c r="F31" s="105">
        <v>4</v>
      </c>
      <c r="G31" s="105">
        <v>5</v>
      </c>
      <c r="H31" s="105">
        <v>2</v>
      </c>
      <c r="I31" s="105">
        <v>1</v>
      </c>
      <c r="J31" s="105">
        <v>1</v>
      </c>
      <c r="K31" s="105">
        <v>0</v>
      </c>
      <c r="L31" s="178">
        <v>1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128" t="s">
        <v>89</v>
      </c>
    </row>
    <row r="32" spans="1:21" ht="14.25" customHeight="1" thickBot="1" thickTop="1">
      <c r="A32" s="252" t="s">
        <v>344</v>
      </c>
      <c r="B32" s="6">
        <v>57</v>
      </c>
      <c r="C32" s="104">
        <v>21</v>
      </c>
      <c r="D32" s="178">
        <v>0</v>
      </c>
      <c r="E32" s="105">
        <v>21</v>
      </c>
      <c r="F32" s="105">
        <v>5</v>
      </c>
      <c r="G32" s="105">
        <v>16</v>
      </c>
      <c r="H32" s="105">
        <v>2</v>
      </c>
      <c r="I32" s="105">
        <v>1</v>
      </c>
      <c r="J32" s="105">
        <v>1</v>
      </c>
      <c r="K32" s="105">
        <v>0</v>
      </c>
      <c r="L32" s="178">
        <v>12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92"/>
      <c r="S32" s="128" t="s">
        <v>91</v>
      </c>
      <c r="T32" s="130"/>
      <c r="U32" s="130"/>
    </row>
    <row r="33" spans="1:19" ht="14.25" customHeight="1" thickBot="1" thickTop="1">
      <c r="A33" s="103" t="s">
        <v>343</v>
      </c>
      <c r="B33" s="6">
        <v>56</v>
      </c>
      <c r="C33" s="104">
        <v>19</v>
      </c>
      <c r="D33" s="179">
        <v>7</v>
      </c>
      <c r="E33" s="179">
        <v>6</v>
      </c>
      <c r="F33" s="105">
        <v>2</v>
      </c>
      <c r="G33" s="105">
        <v>4</v>
      </c>
      <c r="H33" s="105">
        <v>1</v>
      </c>
      <c r="I33" s="105">
        <v>1</v>
      </c>
      <c r="J33" s="105">
        <v>1</v>
      </c>
      <c r="K33" s="105">
        <v>0</v>
      </c>
      <c r="L33" s="178">
        <v>1</v>
      </c>
      <c r="M33" s="105">
        <v>0</v>
      </c>
      <c r="N33" s="105">
        <v>0</v>
      </c>
      <c r="O33" s="105">
        <v>0</v>
      </c>
      <c r="P33" s="178">
        <v>6</v>
      </c>
      <c r="Q33" s="105">
        <v>0</v>
      </c>
      <c r="R33" s="92"/>
      <c r="S33" s="128" t="s">
        <v>93</v>
      </c>
    </row>
    <row r="34" spans="1:21" ht="14.25" customHeight="1" thickBot="1" thickTop="1">
      <c r="A34" s="103" t="s">
        <v>342</v>
      </c>
      <c r="B34" s="6">
        <v>33</v>
      </c>
      <c r="C34" s="104">
        <v>4</v>
      </c>
      <c r="D34" s="105">
        <v>0</v>
      </c>
      <c r="E34" s="178">
        <v>1</v>
      </c>
      <c r="F34" s="105">
        <v>1</v>
      </c>
      <c r="G34" s="105">
        <v>0</v>
      </c>
      <c r="H34" s="105">
        <v>0</v>
      </c>
      <c r="I34" s="105">
        <v>0</v>
      </c>
      <c r="J34" s="105">
        <v>0</v>
      </c>
      <c r="K34" s="105">
        <v>0</v>
      </c>
      <c r="L34" s="105">
        <v>0</v>
      </c>
      <c r="M34" s="105">
        <v>0</v>
      </c>
      <c r="N34" s="179">
        <v>3</v>
      </c>
      <c r="O34" s="105">
        <v>0</v>
      </c>
      <c r="P34" s="105">
        <v>0</v>
      </c>
      <c r="Q34" s="105">
        <v>0</v>
      </c>
      <c r="R34" s="167"/>
      <c r="S34" s="128" t="s">
        <v>95</v>
      </c>
      <c r="T34" s="130"/>
      <c r="U34" s="130"/>
    </row>
    <row r="35" spans="1:19" ht="14.25" customHeight="1" thickBot="1" thickTop="1">
      <c r="A35" s="115" t="s">
        <v>341</v>
      </c>
      <c r="B35" s="6">
        <v>37</v>
      </c>
      <c r="C35" s="104">
        <v>6</v>
      </c>
      <c r="D35" s="105">
        <v>0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6</v>
      </c>
      <c r="O35" s="105">
        <v>0</v>
      </c>
      <c r="P35" s="105">
        <v>0</v>
      </c>
      <c r="Q35" s="105">
        <v>0</v>
      </c>
      <c r="R35" s="92"/>
      <c r="S35" s="93" t="s">
        <v>97</v>
      </c>
    </row>
    <row r="36" spans="1:19" ht="14.25" customHeight="1" thickBot="1" thickTop="1">
      <c r="A36" s="252" t="s">
        <v>340</v>
      </c>
      <c r="B36" s="6">
        <v>54</v>
      </c>
      <c r="C36" s="104">
        <v>12</v>
      </c>
      <c r="D36" s="105">
        <v>0</v>
      </c>
      <c r="E36" s="105">
        <v>12</v>
      </c>
      <c r="F36" s="105">
        <v>1</v>
      </c>
      <c r="G36" s="105">
        <v>11</v>
      </c>
      <c r="H36" s="105">
        <v>1</v>
      </c>
      <c r="I36" s="105">
        <v>1</v>
      </c>
      <c r="J36" s="105">
        <v>2</v>
      </c>
      <c r="K36" s="105">
        <v>0</v>
      </c>
      <c r="L36" s="105">
        <v>7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92"/>
      <c r="S36" s="128" t="s">
        <v>99</v>
      </c>
    </row>
    <row r="37" spans="1:19" ht="14.25" customHeight="1" thickBot="1" thickTop="1">
      <c r="A37" s="103" t="s">
        <v>339</v>
      </c>
      <c r="B37" s="6">
        <v>50</v>
      </c>
      <c r="C37" s="104">
        <v>20</v>
      </c>
      <c r="D37" s="105">
        <v>9</v>
      </c>
      <c r="E37" s="105">
        <v>11</v>
      </c>
      <c r="F37" s="105">
        <v>3</v>
      </c>
      <c r="G37" s="105">
        <v>7</v>
      </c>
      <c r="H37" s="105">
        <v>2</v>
      </c>
      <c r="I37" s="105">
        <v>1</v>
      </c>
      <c r="J37" s="105">
        <v>3</v>
      </c>
      <c r="K37" s="105">
        <v>0</v>
      </c>
      <c r="L37" s="105">
        <v>0</v>
      </c>
      <c r="M37" s="105">
        <v>2</v>
      </c>
      <c r="N37" s="105">
        <v>0</v>
      </c>
      <c r="O37" s="105">
        <v>0</v>
      </c>
      <c r="P37" s="105">
        <v>0</v>
      </c>
      <c r="Q37" s="105">
        <v>0</v>
      </c>
      <c r="R37" s="92"/>
      <c r="S37" s="128" t="s">
        <v>87</v>
      </c>
    </row>
    <row r="38" spans="1:19" ht="14.25" customHeight="1" thickBot="1" thickTop="1">
      <c r="A38" s="103" t="s">
        <v>338</v>
      </c>
      <c r="B38" s="6">
        <v>58</v>
      </c>
      <c r="C38" s="104">
        <v>21</v>
      </c>
      <c r="D38" s="179">
        <v>10</v>
      </c>
      <c r="E38" s="179">
        <v>7</v>
      </c>
      <c r="F38" s="105">
        <v>3</v>
      </c>
      <c r="G38" s="105">
        <v>4</v>
      </c>
      <c r="H38" s="105">
        <v>2</v>
      </c>
      <c r="I38" s="105">
        <v>1</v>
      </c>
      <c r="J38" s="105">
        <v>1</v>
      </c>
      <c r="K38" s="105">
        <v>0</v>
      </c>
      <c r="L38" s="105">
        <v>0</v>
      </c>
      <c r="M38" s="105">
        <v>0</v>
      </c>
      <c r="N38" s="105">
        <v>0</v>
      </c>
      <c r="O38" s="105">
        <v>0</v>
      </c>
      <c r="P38" s="178">
        <v>2</v>
      </c>
      <c r="Q38" s="178">
        <v>2</v>
      </c>
      <c r="R38" s="92"/>
      <c r="S38" s="128" t="s">
        <v>89</v>
      </c>
    </row>
    <row r="39" spans="1:20" ht="14.25" customHeight="1" thickBot="1" thickTop="1">
      <c r="A39" s="103" t="s">
        <v>337</v>
      </c>
      <c r="B39" s="6">
        <v>57</v>
      </c>
      <c r="C39" s="104">
        <v>22</v>
      </c>
      <c r="D39" s="105">
        <v>14</v>
      </c>
      <c r="E39" s="105">
        <v>8</v>
      </c>
      <c r="F39" s="105">
        <v>3</v>
      </c>
      <c r="G39" s="105">
        <v>5</v>
      </c>
      <c r="H39" s="105">
        <v>2</v>
      </c>
      <c r="I39" s="105">
        <v>1</v>
      </c>
      <c r="J39" s="105">
        <v>1</v>
      </c>
      <c r="K39" s="105">
        <v>1</v>
      </c>
      <c r="L39" s="105">
        <v>0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128" t="s">
        <v>91</v>
      </c>
      <c r="T39" s="130"/>
    </row>
    <row r="40" spans="1:19" ht="14.25" customHeight="1" thickBot="1" thickTop="1">
      <c r="A40" s="103" t="s">
        <v>336</v>
      </c>
      <c r="B40" s="6">
        <v>62</v>
      </c>
      <c r="C40" s="104">
        <v>21</v>
      </c>
      <c r="D40" s="105">
        <v>12</v>
      </c>
      <c r="E40" s="105">
        <v>9</v>
      </c>
      <c r="F40" s="105">
        <v>4</v>
      </c>
      <c r="G40" s="105">
        <v>5</v>
      </c>
      <c r="H40" s="105">
        <v>2</v>
      </c>
      <c r="I40" s="105">
        <v>1</v>
      </c>
      <c r="J40" s="105">
        <v>1</v>
      </c>
      <c r="K40" s="105">
        <v>1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2"/>
      <c r="S40" s="128" t="s">
        <v>93</v>
      </c>
    </row>
    <row r="41" spans="1:19" ht="14.25" customHeight="1" thickBot="1" thickTop="1">
      <c r="A41" s="103" t="s">
        <v>250</v>
      </c>
      <c r="B41" s="6">
        <v>40</v>
      </c>
      <c r="C41" s="104">
        <v>5</v>
      </c>
      <c r="D41" s="105">
        <v>5</v>
      </c>
      <c r="E41" s="105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167"/>
      <c r="S41" s="128" t="s">
        <v>95</v>
      </c>
    </row>
    <row r="42" spans="1:18" ht="14.25" customHeight="1" thickBot="1" thickTop="1">
      <c r="A42" s="103"/>
      <c r="B42" s="6"/>
      <c r="C42" s="6"/>
      <c r="D42" s="6"/>
      <c r="E42" s="2"/>
      <c r="F42" s="2"/>
      <c r="G42" s="2"/>
      <c r="H42" s="3"/>
      <c r="I42" s="3"/>
      <c r="J42" s="3"/>
      <c r="K42" s="3"/>
      <c r="L42" s="3"/>
      <c r="M42" s="3"/>
      <c r="N42" s="3"/>
      <c r="O42" s="3"/>
      <c r="P42" s="3"/>
      <c r="Q42" s="3"/>
      <c r="R42" s="167"/>
    </row>
    <row r="43" spans="1:18" ht="14.25" customHeight="1" thickTop="1">
      <c r="A43" s="129"/>
      <c r="B43" s="133"/>
      <c r="C43" s="133"/>
      <c r="D43" s="133"/>
      <c r="E43" s="138"/>
      <c r="F43" s="138"/>
      <c r="G43" s="138"/>
      <c r="H43" s="134"/>
      <c r="I43" s="134"/>
      <c r="J43" s="134"/>
      <c r="K43" s="134"/>
      <c r="L43" s="134"/>
      <c r="M43" s="134"/>
      <c r="N43" s="134"/>
      <c r="O43" s="134"/>
      <c r="P43" s="134"/>
      <c r="Q43" s="134"/>
      <c r="R43" s="135"/>
    </row>
    <row r="44" spans="1:18" ht="14.25" customHeight="1">
      <c r="A44" s="129"/>
      <c r="B44" s="133"/>
      <c r="C44" s="133"/>
      <c r="D44" s="133"/>
      <c r="E44" s="138"/>
      <c r="F44" s="138"/>
      <c r="G44" s="138"/>
      <c r="H44" s="134"/>
      <c r="I44" s="134"/>
      <c r="J44" s="134"/>
      <c r="K44" s="134"/>
      <c r="L44" s="134"/>
      <c r="M44" s="134"/>
      <c r="N44" s="134"/>
      <c r="O44" s="134"/>
      <c r="P44" s="134"/>
      <c r="Q44" s="134"/>
      <c r="R44" s="135"/>
    </row>
    <row r="45" spans="1:18" ht="14.25" customHeight="1">
      <c r="A45" s="129"/>
      <c r="B45" s="133"/>
      <c r="C45" s="133"/>
      <c r="D45" s="133"/>
      <c r="E45" s="138"/>
      <c r="F45" s="138"/>
      <c r="G45" s="138"/>
      <c r="H45" s="134"/>
      <c r="I45" s="134"/>
      <c r="J45" s="134"/>
      <c r="K45" s="134"/>
      <c r="L45" s="134"/>
      <c r="M45" s="134"/>
      <c r="N45" s="134"/>
      <c r="O45" s="134"/>
      <c r="P45" s="134"/>
      <c r="Q45" s="134"/>
      <c r="R45" s="135"/>
    </row>
    <row r="46" spans="1:18" ht="14.25" customHeight="1">
      <c r="A46" s="129"/>
      <c r="B46" s="133"/>
      <c r="C46" s="133"/>
      <c r="D46" s="133"/>
      <c r="E46" s="138"/>
      <c r="F46" s="138"/>
      <c r="G46" s="138"/>
      <c r="H46" s="134"/>
      <c r="I46" s="134"/>
      <c r="J46" s="134"/>
      <c r="K46" s="134"/>
      <c r="L46" s="134"/>
      <c r="M46" s="134"/>
      <c r="N46" s="134"/>
      <c r="O46" s="134"/>
      <c r="P46" s="134"/>
      <c r="Q46" s="134"/>
      <c r="R46" s="135"/>
    </row>
    <row r="47" spans="1:18" ht="14.25" customHeight="1">
      <c r="A47" s="129"/>
      <c r="B47" s="133"/>
      <c r="C47" s="133"/>
      <c r="D47" s="133"/>
      <c r="E47" s="138"/>
      <c r="F47" s="138"/>
      <c r="G47" s="138"/>
      <c r="H47" s="134"/>
      <c r="I47" s="134"/>
      <c r="J47" s="134"/>
      <c r="K47" s="134"/>
      <c r="L47" s="134"/>
      <c r="M47" s="134"/>
      <c r="N47" s="134"/>
      <c r="O47" s="134"/>
      <c r="P47" s="134"/>
      <c r="Q47" s="134"/>
      <c r="R47" s="135"/>
    </row>
    <row r="48" spans="1:18" ht="14.25" customHeight="1">
      <c r="A48" s="129"/>
      <c r="B48" s="133"/>
      <c r="C48" s="133"/>
      <c r="D48" s="133"/>
      <c r="E48" s="138"/>
      <c r="F48" s="138"/>
      <c r="G48" s="138"/>
      <c r="H48" s="134"/>
      <c r="I48" s="134"/>
      <c r="J48" s="134"/>
      <c r="K48" s="134"/>
      <c r="L48" s="134"/>
      <c r="M48" s="134"/>
      <c r="N48" s="134"/>
      <c r="O48" s="134"/>
      <c r="P48" s="134"/>
      <c r="Q48" s="134"/>
      <c r="R48" s="135"/>
    </row>
    <row r="49" spans="1:18" ht="14.25" customHeight="1">
      <c r="A49" s="129"/>
      <c r="B49" s="133"/>
      <c r="C49" s="133"/>
      <c r="D49" s="133"/>
      <c r="E49" s="138"/>
      <c r="F49" s="138"/>
      <c r="G49" s="138"/>
      <c r="H49" s="134"/>
      <c r="I49" s="134"/>
      <c r="J49" s="134"/>
      <c r="K49" s="134"/>
      <c r="L49" s="134"/>
      <c r="M49" s="134"/>
      <c r="N49" s="134"/>
      <c r="O49" s="134"/>
      <c r="P49" s="134"/>
      <c r="Q49" s="134"/>
      <c r="R49" s="135"/>
    </row>
    <row r="50" spans="1:18" ht="14.25" customHeight="1">
      <c r="A50" s="129"/>
      <c r="B50" s="133"/>
      <c r="C50" s="133"/>
      <c r="D50" s="133"/>
      <c r="E50" s="138"/>
      <c r="F50" s="138"/>
      <c r="G50" s="138"/>
      <c r="H50" s="134"/>
      <c r="I50" s="134"/>
      <c r="J50" s="134"/>
      <c r="K50" s="134"/>
      <c r="L50" s="134"/>
      <c r="M50" s="134"/>
      <c r="N50" s="134"/>
      <c r="O50" s="134"/>
      <c r="P50" s="134"/>
      <c r="Q50" s="134"/>
      <c r="R50" s="135"/>
    </row>
    <row r="51" spans="1:18" ht="14.25" customHeight="1">
      <c r="A51" s="129"/>
      <c r="B51" s="133"/>
      <c r="C51" s="133"/>
      <c r="D51" s="133"/>
      <c r="E51" s="138"/>
      <c r="F51" s="138"/>
      <c r="G51" s="138"/>
      <c r="H51" s="134"/>
      <c r="I51" s="134"/>
      <c r="J51" s="134"/>
      <c r="K51" s="134"/>
      <c r="L51" s="134"/>
      <c r="M51" s="134"/>
      <c r="N51" s="134"/>
      <c r="O51" s="134"/>
      <c r="P51" s="134"/>
      <c r="Q51" s="134"/>
      <c r="R51" s="135"/>
    </row>
    <row r="52" spans="1:18" ht="14.25" customHeight="1">
      <c r="A52" s="129"/>
      <c r="B52" s="133"/>
      <c r="C52" s="133"/>
      <c r="D52" s="133"/>
      <c r="E52" s="138"/>
      <c r="F52" s="138"/>
      <c r="G52" s="138"/>
      <c r="H52" s="134"/>
      <c r="I52" s="134"/>
      <c r="J52" s="134"/>
      <c r="K52" s="134"/>
      <c r="L52" s="134"/>
      <c r="M52" s="134"/>
      <c r="N52" s="134"/>
      <c r="O52" s="134"/>
      <c r="P52" s="134"/>
      <c r="Q52" s="134"/>
      <c r="R52" s="135"/>
    </row>
    <row r="53" spans="1:18" ht="14.25" customHeight="1">
      <c r="A53" s="129"/>
      <c r="B53" s="133"/>
      <c r="C53" s="133"/>
      <c r="D53" s="133"/>
      <c r="E53" s="138"/>
      <c r="F53" s="138"/>
      <c r="G53" s="138"/>
      <c r="H53" s="134"/>
      <c r="I53" s="134"/>
      <c r="J53" s="134"/>
      <c r="K53" s="134"/>
      <c r="L53" s="134"/>
      <c r="M53" s="134"/>
      <c r="N53" s="134"/>
      <c r="O53" s="134"/>
      <c r="P53" s="134"/>
      <c r="Q53" s="134"/>
      <c r="R53" s="135"/>
    </row>
    <row r="54" spans="1:18" ht="14.25" customHeight="1">
      <c r="A54" s="129"/>
      <c r="B54" s="133"/>
      <c r="C54" s="133"/>
      <c r="D54" s="133"/>
      <c r="E54" s="138"/>
      <c r="F54" s="138"/>
      <c r="G54" s="138"/>
      <c r="H54" s="134"/>
      <c r="I54" s="134"/>
      <c r="J54" s="134"/>
      <c r="K54" s="134"/>
      <c r="L54" s="134"/>
      <c r="M54" s="134"/>
      <c r="N54" s="134"/>
      <c r="O54" s="134"/>
      <c r="P54" s="134"/>
      <c r="Q54" s="134"/>
      <c r="R54" s="135"/>
    </row>
    <row r="55" spans="1:18" ht="14.25" customHeight="1">
      <c r="A55" s="129"/>
      <c r="B55" s="133"/>
      <c r="C55" s="133"/>
      <c r="D55" s="133"/>
      <c r="E55" s="138"/>
      <c r="F55" s="138"/>
      <c r="G55" s="138"/>
      <c r="H55" s="134"/>
      <c r="I55" s="134"/>
      <c r="J55" s="134"/>
      <c r="K55" s="134"/>
      <c r="L55" s="134"/>
      <c r="M55" s="134"/>
      <c r="N55" s="134"/>
      <c r="O55" s="134"/>
      <c r="P55" s="134"/>
      <c r="Q55" s="134"/>
      <c r="R55" s="135"/>
    </row>
    <row r="56" spans="1:18" ht="14.25" customHeight="1">
      <c r="A56" s="129"/>
      <c r="B56" s="133"/>
      <c r="C56" s="133"/>
      <c r="D56" s="133"/>
      <c r="E56" s="138"/>
      <c r="F56" s="138"/>
      <c r="G56" s="138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5"/>
    </row>
    <row r="57" spans="1:18" ht="14.25" customHeight="1">
      <c r="A57" s="129"/>
      <c r="B57" s="133"/>
      <c r="C57" s="133"/>
      <c r="D57" s="133"/>
      <c r="E57" s="138"/>
      <c r="F57" s="138"/>
      <c r="G57" s="138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5"/>
    </row>
    <row r="58" spans="1:18" ht="14.25" customHeight="1">
      <c r="A58" s="129"/>
      <c r="B58" s="133"/>
      <c r="C58" s="133"/>
      <c r="D58" s="133"/>
      <c r="E58" s="138"/>
      <c r="F58" s="138"/>
      <c r="G58" s="138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5"/>
    </row>
    <row r="59" spans="1:18" ht="14.25" customHeight="1">
      <c r="A59" s="139"/>
      <c r="B59" s="133"/>
      <c r="C59" s="133"/>
      <c r="D59" s="133"/>
      <c r="E59" s="138"/>
      <c r="F59" s="138"/>
      <c r="G59" s="138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5"/>
    </row>
    <row r="60" spans="1:18" ht="14.2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</row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AY61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140625" style="0" customWidth="1"/>
    <col min="2" max="2" width="5.140625" style="0" customWidth="1"/>
    <col min="3" max="3" width="5.710937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7109375" style="0" customWidth="1"/>
    <col min="15" max="15" width="8.140625" style="0" customWidth="1"/>
    <col min="16" max="16" width="9.28125" style="0" customWidth="1"/>
    <col min="17" max="17" width="8.7109375" style="0" customWidth="1"/>
    <col min="18" max="18" width="0.71875" style="0" customWidth="1"/>
    <col min="19" max="19" width="4.140625" style="0" customWidth="1"/>
  </cols>
  <sheetData>
    <row r="1" spans="1:17" ht="32.25" customHeight="1" thickBot="1">
      <c r="A1" s="268" t="s">
        <v>35</v>
      </c>
      <c r="B1" s="271"/>
      <c r="C1" s="55"/>
      <c r="D1" s="55" t="s">
        <v>83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369</v>
      </c>
      <c r="P4" s="87" t="s">
        <v>25</v>
      </c>
      <c r="Q4" s="88" t="s">
        <v>24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6" t="s">
        <v>59</v>
      </c>
    </row>
    <row r="8" spans="1:21" ht="14.25" thickBot="1" thickTop="1">
      <c r="A8" s="91" t="s">
        <v>0</v>
      </c>
      <c r="B8" s="8">
        <f aca="true" t="shared" si="0" ref="B8:J8">SUM(B12:B59)</f>
        <v>1303</v>
      </c>
      <c r="C8" s="8">
        <f t="shared" si="0"/>
        <v>433</v>
      </c>
      <c r="D8" s="48">
        <f t="shared" si="0"/>
        <v>203</v>
      </c>
      <c r="E8" s="33">
        <f t="shared" si="0"/>
        <v>208</v>
      </c>
      <c r="F8" s="36">
        <f t="shared" si="0"/>
        <v>58</v>
      </c>
      <c r="G8" s="39">
        <f t="shared" si="0"/>
        <v>149</v>
      </c>
      <c r="H8" s="43">
        <f t="shared" si="0"/>
        <v>57</v>
      </c>
      <c r="I8" s="43">
        <f t="shared" si="0"/>
        <v>26</v>
      </c>
      <c r="J8" s="43">
        <f t="shared" si="0"/>
        <v>27</v>
      </c>
      <c r="K8" s="43">
        <f>SUM(K12:K47)</f>
        <v>2</v>
      </c>
      <c r="L8" s="43">
        <f aca="true" t="shared" si="1" ref="L8:Q8">SUM(L12:L59)</f>
        <v>30</v>
      </c>
      <c r="M8" s="43">
        <f t="shared" si="1"/>
        <v>10</v>
      </c>
      <c r="N8" s="62">
        <f t="shared" si="1"/>
        <v>18</v>
      </c>
      <c r="O8" s="77">
        <f t="shared" si="1"/>
        <v>0</v>
      </c>
      <c r="P8" s="66">
        <f t="shared" si="1"/>
        <v>1</v>
      </c>
      <c r="Q8" s="72">
        <f t="shared" si="1"/>
        <v>1</v>
      </c>
      <c r="T8" s="141" t="s">
        <v>55</v>
      </c>
      <c r="U8" s="93"/>
    </row>
    <row r="9" spans="1:21" ht="14.25" thickBot="1" thickTop="1">
      <c r="A9" s="91" t="s">
        <v>3</v>
      </c>
      <c r="B9" s="7"/>
      <c r="C9" s="59">
        <f>COUNT($C12:C59)</f>
        <v>31</v>
      </c>
      <c r="D9" s="49">
        <f aca="true" t="shared" si="2" ref="D9:Q9">D8/$C$8</f>
        <v>0.46882217090069284</v>
      </c>
      <c r="E9" s="34">
        <f t="shared" si="2"/>
        <v>0.48036951501154734</v>
      </c>
      <c r="F9" s="37">
        <f t="shared" si="2"/>
        <v>0.13394919168591224</v>
      </c>
      <c r="G9" s="40">
        <f t="shared" si="2"/>
        <v>0.3441108545034642</v>
      </c>
      <c r="H9" s="44">
        <f t="shared" si="2"/>
        <v>0.13163972286374134</v>
      </c>
      <c r="I9" s="44">
        <f t="shared" si="2"/>
        <v>0.06004618937644342</v>
      </c>
      <c r="J9" s="44">
        <f t="shared" si="2"/>
        <v>0.06235565819861432</v>
      </c>
      <c r="K9" s="44">
        <f t="shared" si="2"/>
        <v>0.004618937644341801</v>
      </c>
      <c r="L9" s="44">
        <f t="shared" si="2"/>
        <v>0.06928406466512702</v>
      </c>
      <c r="M9" s="44">
        <f t="shared" si="2"/>
        <v>0.023094688221709007</v>
      </c>
      <c r="N9" s="63">
        <f t="shared" si="2"/>
        <v>0.04157043879907621</v>
      </c>
      <c r="O9" s="78">
        <f t="shared" si="2"/>
        <v>0</v>
      </c>
      <c r="P9" s="67">
        <f t="shared" si="2"/>
        <v>0.0023094688221709007</v>
      </c>
      <c r="Q9" s="73">
        <f t="shared" si="2"/>
        <v>0.0023094688221709007</v>
      </c>
      <c r="T9" s="145" t="s">
        <v>60</v>
      </c>
      <c r="U9" s="93"/>
    </row>
    <row r="10" spans="1:21" ht="14.25" thickBot="1" thickTop="1">
      <c r="A10" s="91" t="s">
        <v>4</v>
      </c>
      <c r="B10" s="10">
        <f>B8/C9</f>
        <v>42.03225806451613</v>
      </c>
      <c r="C10" s="10">
        <f>C8/C9</f>
        <v>13.96774193548387</v>
      </c>
      <c r="D10" s="50">
        <f aca="true" t="shared" si="3" ref="D10:Q10">D8/$C$9</f>
        <v>6.548387096774194</v>
      </c>
      <c r="E10" s="35">
        <f t="shared" si="3"/>
        <v>6.709677419354839</v>
      </c>
      <c r="F10" s="38">
        <f t="shared" si="3"/>
        <v>1.8709677419354838</v>
      </c>
      <c r="G10" s="41">
        <f t="shared" si="3"/>
        <v>4.806451612903226</v>
      </c>
      <c r="H10" s="45">
        <f t="shared" si="3"/>
        <v>1.8387096774193548</v>
      </c>
      <c r="I10" s="45">
        <f t="shared" si="3"/>
        <v>0.8387096774193549</v>
      </c>
      <c r="J10" s="45">
        <f t="shared" si="3"/>
        <v>0.8709677419354839</v>
      </c>
      <c r="K10" s="45">
        <f t="shared" si="3"/>
        <v>0.06451612903225806</v>
      </c>
      <c r="L10" s="45">
        <f t="shared" si="3"/>
        <v>0.967741935483871</v>
      </c>
      <c r="M10" s="45">
        <f t="shared" si="3"/>
        <v>0.3225806451612903</v>
      </c>
      <c r="N10" s="64">
        <f t="shared" si="3"/>
        <v>0.5806451612903226</v>
      </c>
      <c r="O10" s="79">
        <f t="shared" si="3"/>
        <v>0</v>
      </c>
      <c r="P10" s="68">
        <f t="shared" si="3"/>
        <v>0.03225806451612903</v>
      </c>
      <c r="Q10" s="74">
        <f t="shared" si="3"/>
        <v>0.03225806451612903</v>
      </c>
      <c r="T10" s="142" t="s">
        <v>61</v>
      </c>
      <c r="U10" s="93"/>
    </row>
    <row r="11" spans="1:51" ht="14.25" customHeight="1" thickBot="1" thickTop="1">
      <c r="A11" s="161" t="s">
        <v>65</v>
      </c>
      <c r="B11" s="162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03" t="s">
        <v>396</v>
      </c>
      <c r="B12" s="6">
        <v>42</v>
      </c>
      <c r="C12" s="104">
        <v>14</v>
      </c>
      <c r="D12" s="105">
        <v>6</v>
      </c>
      <c r="E12" s="105">
        <v>8</v>
      </c>
      <c r="F12" s="105">
        <v>2</v>
      </c>
      <c r="G12" s="105">
        <v>6</v>
      </c>
      <c r="H12" s="105">
        <v>3</v>
      </c>
      <c r="I12" s="105">
        <v>1</v>
      </c>
      <c r="J12" s="105">
        <v>1</v>
      </c>
      <c r="K12" s="105">
        <v>0</v>
      </c>
      <c r="L12" s="105">
        <v>0</v>
      </c>
      <c r="M12" s="105">
        <v>1</v>
      </c>
      <c r="N12" s="105">
        <v>0</v>
      </c>
      <c r="O12" s="105">
        <v>0</v>
      </c>
      <c r="P12" s="105">
        <v>0</v>
      </c>
      <c r="Q12" s="105">
        <v>0</v>
      </c>
      <c r="R12" s="92"/>
      <c r="S12" s="93" t="s">
        <v>87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03" t="s">
        <v>395</v>
      </c>
      <c r="B13" s="6">
        <v>47</v>
      </c>
      <c r="C13" s="104">
        <v>18</v>
      </c>
      <c r="D13" s="179">
        <v>9</v>
      </c>
      <c r="E13" s="180">
        <v>9</v>
      </c>
      <c r="F13" s="105">
        <v>4</v>
      </c>
      <c r="G13" s="105">
        <v>5</v>
      </c>
      <c r="H13" s="105">
        <v>2</v>
      </c>
      <c r="I13" s="105">
        <v>1</v>
      </c>
      <c r="J13" s="105">
        <v>1</v>
      </c>
      <c r="K13" s="105">
        <v>0</v>
      </c>
      <c r="L13" s="178">
        <v>1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89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60" t="s">
        <v>394</v>
      </c>
      <c r="B14" s="6">
        <v>42</v>
      </c>
      <c r="C14" s="104">
        <v>19</v>
      </c>
      <c r="D14" s="105">
        <v>10</v>
      </c>
      <c r="E14" s="105">
        <v>9</v>
      </c>
      <c r="F14" s="105">
        <v>5</v>
      </c>
      <c r="G14" s="105">
        <v>4</v>
      </c>
      <c r="H14" s="105">
        <v>2</v>
      </c>
      <c r="I14" s="105">
        <v>1</v>
      </c>
      <c r="J14" s="105">
        <v>1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93" t="s">
        <v>91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252" t="s">
        <v>393</v>
      </c>
      <c r="B15" s="6">
        <v>49</v>
      </c>
      <c r="C15" s="104">
        <v>20</v>
      </c>
      <c r="D15" s="178">
        <v>0</v>
      </c>
      <c r="E15" s="180">
        <v>20</v>
      </c>
      <c r="F15" s="105">
        <v>4</v>
      </c>
      <c r="G15" s="105">
        <v>16</v>
      </c>
      <c r="H15" s="105">
        <v>4</v>
      </c>
      <c r="I15" s="105">
        <v>1</v>
      </c>
      <c r="J15" s="105">
        <v>1</v>
      </c>
      <c r="K15" s="105">
        <v>1</v>
      </c>
      <c r="L15" s="105">
        <v>9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93" t="s">
        <v>93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03" t="s">
        <v>392</v>
      </c>
      <c r="B16" s="6">
        <v>28</v>
      </c>
      <c r="C16" s="104">
        <v>5</v>
      </c>
      <c r="D16" s="105">
        <v>5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92"/>
      <c r="S16" s="93" t="s">
        <v>95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60" t="s">
        <v>391</v>
      </c>
      <c r="B17" s="6">
        <v>39</v>
      </c>
      <c r="C17" s="104">
        <v>6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6</v>
      </c>
      <c r="O17" s="105">
        <v>0</v>
      </c>
      <c r="P17" s="105">
        <v>0</v>
      </c>
      <c r="Q17" s="105">
        <v>0</v>
      </c>
      <c r="R17" s="92"/>
      <c r="S17" s="93" t="s">
        <v>97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252" t="s">
        <v>390</v>
      </c>
      <c r="B18" s="6">
        <v>41</v>
      </c>
      <c r="C18" s="104">
        <v>12</v>
      </c>
      <c r="D18" s="105">
        <v>0</v>
      </c>
      <c r="E18" s="105">
        <v>12</v>
      </c>
      <c r="F18" s="105">
        <v>1</v>
      </c>
      <c r="G18" s="105">
        <v>11</v>
      </c>
      <c r="H18" s="105">
        <v>2</v>
      </c>
      <c r="I18" s="105">
        <v>1</v>
      </c>
      <c r="J18" s="105">
        <v>2</v>
      </c>
      <c r="K18" s="105">
        <v>0</v>
      </c>
      <c r="L18" s="105">
        <v>4</v>
      </c>
      <c r="M18" s="105">
        <v>2</v>
      </c>
      <c r="N18" s="105">
        <v>0</v>
      </c>
      <c r="O18" s="105">
        <v>0</v>
      </c>
      <c r="P18" s="105">
        <v>0</v>
      </c>
      <c r="Q18" s="105">
        <v>0</v>
      </c>
      <c r="R18" s="92"/>
      <c r="S18" s="93" t="s">
        <v>99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03" t="s">
        <v>389</v>
      </c>
      <c r="B19" s="6">
        <v>56</v>
      </c>
      <c r="C19" s="104">
        <v>23</v>
      </c>
      <c r="D19" s="180">
        <v>19</v>
      </c>
      <c r="E19" s="179">
        <v>4</v>
      </c>
      <c r="F19" s="105">
        <v>1</v>
      </c>
      <c r="G19" s="105">
        <v>3</v>
      </c>
      <c r="H19" s="105">
        <v>1</v>
      </c>
      <c r="I19" s="105">
        <v>0</v>
      </c>
      <c r="J19" s="105">
        <v>1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92"/>
      <c r="S19" s="93" t="s">
        <v>87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60" t="s">
        <v>388</v>
      </c>
      <c r="B20" s="6">
        <v>50</v>
      </c>
      <c r="C20" s="104">
        <v>19</v>
      </c>
      <c r="D20" s="105">
        <v>9</v>
      </c>
      <c r="E20" s="105">
        <v>10</v>
      </c>
      <c r="F20" s="105">
        <v>5</v>
      </c>
      <c r="G20" s="105">
        <v>5</v>
      </c>
      <c r="H20" s="105">
        <v>3</v>
      </c>
      <c r="I20" s="105">
        <v>1</v>
      </c>
      <c r="J20" s="105">
        <v>1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05">
        <v>0</v>
      </c>
      <c r="Q20" s="105">
        <v>0</v>
      </c>
      <c r="R20" s="92"/>
      <c r="S20" s="93" t="s">
        <v>89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03" t="s">
        <v>387</v>
      </c>
      <c r="B21" s="6">
        <v>44</v>
      </c>
      <c r="C21" s="104">
        <v>20</v>
      </c>
      <c r="D21" s="105">
        <v>10</v>
      </c>
      <c r="E21" s="105">
        <v>10</v>
      </c>
      <c r="F21" s="105">
        <v>4</v>
      </c>
      <c r="G21" s="105">
        <v>6</v>
      </c>
      <c r="H21" s="105">
        <v>2</v>
      </c>
      <c r="I21" s="105">
        <v>1</v>
      </c>
      <c r="J21" s="105">
        <v>1</v>
      </c>
      <c r="K21" s="105">
        <v>0</v>
      </c>
      <c r="L21" s="105">
        <v>0</v>
      </c>
      <c r="M21" s="105">
        <v>2</v>
      </c>
      <c r="N21" s="105">
        <v>0</v>
      </c>
      <c r="O21" s="105">
        <v>0</v>
      </c>
      <c r="P21" s="105">
        <v>0</v>
      </c>
      <c r="Q21" s="105">
        <v>0</v>
      </c>
      <c r="R21" s="92"/>
      <c r="S21" s="93" t="s">
        <v>91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03" t="s">
        <v>386</v>
      </c>
      <c r="B22" s="6">
        <v>44</v>
      </c>
      <c r="C22" s="104">
        <v>17</v>
      </c>
      <c r="D22" s="105">
        <v>9</v>
      </c>
      <c r="E22" s="105">
        <v>8</v>
      </c>
      <c r="F22" s="105">
        <v>3</v>
      </c>
      <c r="G22" s="105">
        <v>4</v>
      </c>
      <c r="H22" s="105">
        <v>2</v>
      </c>
      <c r="I22" s="105">
        <v>1</v>
      </c>
      <c r="J22" s="105">
        <v>1</v>
      </c>
      <c r="K22" s="105">
        <v>0</v>
      </c>
      <c r="L22" s="105">
        <v>0</v>
      </c>
      <c r="M22" s="105">
        <v>1</v>
      </c>
      <c r="N22" s="105">
        <v>0</v>
      </c>
      <c r="O22" s="105">
        <v>0</v>
      </c>
      <c r="P22" s="105">
        <v>0</v>
      </c>
      <c r="Q22" s="105">
        <v>0</v>
      </c>
      <c r="R22" s="92"/>
      <c r="S22" s="93" t="s">
        <v>93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60" t="s">
        <v>385</v>
      </c>
      <c r="B23" s="6">
        <v>28</v>
      </c>
      <c r="C23" s="104">
        <v>3</v>
      </c>
      <c r="D23" s="105">
        <v>3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93" t="s">
        <v>95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03" t="s">
        <v>384</v>
      </c>
      <c r="B24" s="6">
        <v>28</v>
      </c>
      <c r="C24" s="104">
        <v>4</v>
      </c>
      <c r="D24" s="105">
        <v>0</v>
      </c>
      <c r="E24" s="178">
        <v>1</v>
      </c>
      <c r="F24" s="105">
        <v>0</v>
      </c>
      <c r="G24" s="105">
        <v>1</v>
      </c>
      <c r="H24" s="105">
        <v>0</v>
      </c>
      <c r="I24" s="105">
        <v>1</v>
      </c>
      <c r="J24" s="105">
        <v>0</v>
      </c>
      <c r="K24" s="105">
        <v>0</v>
      </c>
      <c r="L24" s="105">
        <v>0</v>
      </c>
      <c r="M24" s="105">
        <v>0</v>
      </c>
      <c r="N24" s="179">
        <v>3</v>
      </c>
      <c r="O24" s="105">
        <v>0</v>
      </c>
      <c r="P24" s="105">
        <v>0</v>
      </c>
      <c r="Q24" s="105">
        <v>0</v>
      </c>
      <c r="R24" s="92"/>
      <c r="S24" s="93" t="s">
        <v>97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03" t="s">
        <v>383</v>
      </c>
      <c r="B25" s="6">
        <v>36</v>
      </c>
      <c r="C25" s="104">
        <v>10</v>
      </c>
      <c r="D25" s="105">
        <v>0</v>
      </c>
      <c r="E25" s="105">
        <v>8</v>
      </c>
      <c r="F25" s="105">
        <v>1</v>
      </c>
      <c r="G25" s="105">
        <v>7</v>
      </c>
      <c r="H25" s="105">
        <v>3</v>
      </c>
      <c r="I25" s="105">
        <v>1</v>
      </c>
      <c r="J25" s="105">
        <v>1</v>
      </c>
      <c r="K25" s="105">
        <v>0</v>
      </c>
      <c r="L25" s="105">
        <v>4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93" t="s">
        <v>99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03" t="s">
        <v>382</v>
      </c>
      <c r="B26" s="6">
        <v>48</v>
      </c>
      <c r="C26" s="104">
        <v>21</v>
      </c>
      <c r="D26" s="105">
        <v>11</v>
      </c>
      <c r="E26" s="105">
        <v>10</v>
      </c>
      <c r="F26" s="105">
        <v>4</v>
      </c>
      <c r="G26" s="105">
        <v>6</v>
      </c>
      <c r="H26" s="105">
        <v>3</v>
      </c>
      <c r="I26" s="105">
        <v>1</v>
      </c>
      <c r="J26" s="105">
        <v>1</v>
      </c>
      <c r="K26" s="105">
        <v>0</v>
      </c>
      <c r="L26" s="105">
        <v>0</v>
      </c>
      <c r="M26" s="105">
        <v>1</v>
      </c>
      <c r="N26" s="105">
        <v>0</v>
      </c>
      <c r="O26" s="105">
        <v>0</v>
      </c>
      <c r="P26" s="105">
        <v>0</v>
      </c>
      <c r="Q26" s="105">
        <v>0</v>
      </c>
      <c r="R26" s="92"/>
      <c r="S26" s="93" t="s">
        <v>87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60" t="s">
        <v>381</v>
      </c>
      <c r="B27" s="6">
        <v>47</v>
      </c>
      <c r="C27" s="104">
        <v>18</v>
      </c>
      <c r="D27" s="179">
        <v>9</v>
      </c>
      <c r="E27" s="180">
        <v>9</v>
      </c>
      <c r="F27" s="105">
        <v>2</v>
      </c>
      <c r="G27" s="105">
        <v>7</v>
      </c>
      <c r="H27" s="105">
        <v>3</v>
      </c>
      <c r="I27" s="105">
        <v>2</v>
      </c>
      <c r="J27" s="105">
        <v>1</v>
      </c>
      <c r="K27" s="105">
        <v>0</v>
      </c>
      <c r="L27" s="178">
        <v>1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R27" s="92"/>
      <c r="S27" s="93" t="s">
        <v>89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03" t="s">
        <v>380</v>
      </c>
      <c r="B28" s="6">
        <v>48</v>
      </c>
      <c r="C28" s="104">
        <v>21</v>
      </c>
      <c r="D28" s="179">
        <v>10</v>
      </c>
      <c r="E28" s="180">
        <v>11</v>
      </c>
      <c r="F28" s="105">
        <v>3</v>
      </c>
      <c r="G28" s="105">
        <v>8</v>
      </c>
      <c r="H28" s="105">
        <v>3</v>
      </c>
      <c r="I28" s="105">
        <v>3</v>
      </c>
      <c r="J28" s="105">
        <v>1</v>
      </c>
      <c r="K28" s="105">
        <v>0</v>
      </c>
      <c r="L28" s="178">
        <v>1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93" t="s">
        <v>91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03" t="s">
        <v>379</v>
      </c>
      <c r="B29" s="6">
        <v>44</v>
      </c>
      <c r="C29" s="104">
        <v>16</v>
      </c>
      <c r="D29" s="105">
        <v>8</v>
      </c>
      <c r="E29" s="105">
        <v>8</v>
      </c>
      <c r="F29" s="105">
        <v>2</v>
      </c>
      <c r="G29" s="105">
        <v>6</v>
      </c>
      <c r="H29" s="105">
        <v>3</v>
      </c>
      <c r="I29" s="105">
        <v>1</v>
      </c>
      <c r="J29" s="105">
        <v>2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93" t="s">
        <v>93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60" t="s">
        <v>378</v>
      </c>
      <c r="B30" s="6">
        <v>30</v>
      </c>
      <c r="C30" s="104">
        <v>4</v>
      </c>
      <c r="D30" s="105">
        <v>1</v>
      </c>
      <c r="E30" s="178">
        <v>3</v>
      </c>
      <c r="F30" s="105">
        <v>0</v>
      </c>
      <c r="G30" s="105">
        <v>3</v>
      </c>
      <c r="H30" s="105">
        <v>0</v>
      </c>
      <c r="I30" s="105">
        <v>0</v>
      </c>
      <c r="J30" s="105">
        <v>0</v>
      </c>
      <c r="K30" s="178">
        <v>1</v>
      </c>
      <c r="L30" s="105">
        <v>0</v>
      </c>
      <c r="M30" s="105">
        <v>2</v>
      </c>
      <c r="N30" s="105">
        <v>0</v>
      </c>
      <c r="O30" s="105">
        <v>0</v>
      </c>
      <c r="P30" s="105">
        <v>0</v>
      </c>
      <c r="Q30" s="105">
        <v>0</v>
      </c>
      <c r="R30" s="92"/>
      <c r="S30" s="93" t="s">
        <v>95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252" t="s">
        <v>377</v>
      </c>
      <c r="B31" s="6">
        <v>28</v>
      </c>
      <c r="C31" s="104">
        <v>5</v>
      </c>
      <c r="D31" s="105">
        <v>0</v>
      </c>
      <c r="E31" s="178">
        <v>5</v>
      </c>
      <c r="F31" s="105">
        <v>1</v>
      </c>
      <c r="G31" s="105">
        <v>4</v>
      </c>
      <c r="H31" s="105">
        <v>1</v>
      </c>
      <c r="I31" s="105">
        <v>1</v>
      </c>
      <c r="J31" s="105">
        <v>1</v>
      </c>
      <c r="K31" s="105">
        <v>0</v>
      </c>
      <c r="L31" s="105">
        <v>1</v>
      </c>
      <c r="M31" s="105">
        <v>1</v>
      </c>
      <c r="N31" s="178">
        <v>0</v>
      </c>
      <c r="O31" s="105">
        <v>0</v>
      </c>
      <c r="P31" s="105">
        <v>0</v>
      </c>
      <c r="Q31" s="105">
        <v>0</v>
      </c>
      <c r="R31" s="92"/>
      <c r="S31" s="93" t="s">
        <v>97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252" t="s">
        <v>376</v>
      </c>
      <c r="B32" s="6">
        <v>44</v>
      </c>
      <c r="C32" s="104">
        <v>7</v>
      </c>
      <c r="D32" s="105">
        <v>0</v>
      </c>
      <c r="E32" s="105">
        <v>7</v>
      </c>
      <c r="F32" s="105">
        <v>0</v>
      </c>
      <c r="G32" s="105">
        <v>7</v>
      </c>
      <c r="H32" s="105">
        <v>1</v>
      </c>
      <c r="I32" s="105">
        <v>1</v>
      </c>
      <c r="J32" s="105">
        <v>1</v>
      </c>
      <c r="K32" s="105">
        <v>0</v>
      </c>
      <c r="L32" s="105">
        <v>4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92"/>
      <c r="S32" s="93" t="s">
        <v>99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60" t="s">
        <v>375</v>
      </c>
      <c r="B33" s="6">
        <v>52</v>
      </c>
      <c r="C33" s="104">
        <v>20</v>
      </c>
      <c r="D33" s="179">
        <v>10</v>
      </c>
      <c r="E33" s="179">
        <v>8</v>
      </c>
      <c r="F33" s="105">
        <v>3</v>
      </c>
      <c r="G33" s="105">
        <v>5</v>
      </c>
      <c r="H33" s="105">
        <v>3</v>
      </c>
      <c r="I33" s="105">
        <v>1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78">
        <v>1</v>
      </c>
      <c r="Q33" s="178">
        <v>1</v>
      </c>
      <c r="R33" s="92"/>
      <c r="S33" s="93" t="s">
        <v>87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03" t="s">
        <v>374</v>
      </c>
      <c r="B34" s="6">
        <v>45</v>
      </c>
      <c r="C34" s="104">
        <v>15</v>
      </c>
      <c r="D34" s="179">
        <v>6</v>
      </c>
      <c r="E34" s="179">
        <v>5</v>
      </c>
      <c r="F34" s="105">
        <v>2</v>
      </c>
      <c r="G34" s="105">
        <v>3</v>
      </c>
      <c r="H34" s="105">
        <v>1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78">
        <v>4</v>
      </c>
      <c r="O34" s="105">
        <v>0</v>
      </c>
      <c r="P34" s="105">
        <v>0</v>
      </c>
      <c r="Q34" s="105">
        <v>0</v>
      </c>
      <c r="R34" s="92"/>
      <c r="S34" s="93" t="s">
        <v>89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03" t="s">
        <v>373</v>
      </c>
      <c r="B35" s="6">
        <v>40</v>
      </c>
      <c r="C35" s="104">
        <v>19</v>
      </c>
      <c r="D35" s="105">
        <v>10</v>
      </c>
      <c r="E35" s="105">
        <v>9</v>
      </c>
      <c r="F35" s="105">
        <v>3</v>
      </c>
      <c r="G35" s="105">
        <v>6</v>
      </c>
      <c r="H35" s="105">
        <v>3</v>
      </c>
      <c r="I35" s="105">
        <v>1</v>
      </c>
      <c r="J35" s="105">
        <v>2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92"/>
      <c r="S35" s="93" t="s">
        <v>91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60" t="s">
        <v>372</v>
      </c>
      <c r="B36" s="6">
        <v>51</v>
      </c>
      <c r="C36" s="104">
        <v>20</v>
      </c>
      <c r="D36" s="105">
        <v>11</v>
      </c>
      <c r="E36" s="105">
        <v>9</v>
      </c>
      <c r="F36" s="105">
        <v>4</v>
      </c>
      <c r="G36" s="105">
        <v>5</v>
      </c>
      <c r="H36" s="105">
        <v>3</v>
      </c>
      <c r="I36" s="105">
        <v>1</v>
      </c>
      <c r="J36" s="105">
        <v>1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92"/>
      <c r="S36" s="93" t="s">
        <v>93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03" t="s">
        <v>371</v>
      </c>
      <c r="B37" s="6">
        <v>31</v>
      </c>
      <c r="C37" s="104">
        <v>5</v>
      </c>
      <c r="D37" s="105">
        <v>5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92"/>
      <c r="S37" s="93" t="s">
        <v>95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60" t="s">
        <v>370</v>
      </c>
      <c r="B38" s="6">
        <v>29</v>
      </c>
      <c r="C38" s="104">
        <v>5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5</v>
      </c>
      <c r="O38" s="105">
        <v>0</v>
      </c>
      <c r="P38" s="105">
        <v>0</v>
      </c>
      <c r="Q38" s="105">
        <v>0</v>
      </c>
      <c r="R38" s="92"/>
      <c r="S38" s="93" t="s">
        <v>97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252" t="s">
        <v>365</v>
      </c>
      <c r="B39" s="6">
        <v>39</v>
      </c>
      <c r="C39" s="104">
        <v>10</v>
      </c>
      <c r="D39" s="105">
        <v>0</v>
      </c>
      <c r="E39" s="105">
        <v>10</v>
      </c>
      <c r="F39" s="105">
        <v>1</v>
      </c>
      <c r="G39" s="105">
        <v>9</v>
      </c>
      <c r="H39" s="105">
        <v>2</v>
      </c>
      <c r="I39" s="105">
        <v>1</v>
      </c>
      <c r="J39" s="105">
        <v>1</v>
      </c>
      <c r="K39" s="105">
        <v>0</v>
      </c>
      <c r="L39" s="105">
        <v>5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93" t="s">
        <v>99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60" t="s">
        <v>366</v>
      </c>
      <c r="B40" s="6">
        <v>55</v>
      </c>
      <c r="C40" s="104">
        <v>19</v>
      </c>
      <c r="D40" s="105">
        <v>11</v>
      </c>
      <c r="E40" s="105">
        <v>8</v>
      </c>
      <c r="F40" s="105">
        <v>3</v>
      </c>
      <c r="G40" s="105">
        <v>5</v>
      </c>
      <c r="H40" s="105">
        <v>3</v>
      </c>
      <c r="I40" s="105">
        <v>1</v>
      </c>
      <c r="J40" s="105">
        <v>1</v>
      </c>
      <c r="K40" s="105">
        <v>0</v>
      </c>
      <c r="L40" s="105">
        <v>0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2"/>
      <c r="S40" s="93" t="s">
        <v>87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03" t="s">
        <v>367</v>
      </c>
      <c r="B41" s="6">
        <v>52</v>
      </c>
      <c r="C41" s="104">
        <v>19</v>
      </c>
      <c r="D41" s="180">
        <v>19</v>
      </c>
      <c r="E41" s="178">
        <v>0</v>
      </c>
      <c r="F41" s="105">
        <v>0</v>
      </c>
      <c r="G41" s="105">
        <v>0</v>
      </c>
      <c r="H41" s="105">
        <v>0</v>
      </c>
      <c r="I41" s="105">
        <v>0</v>
      </c>
      <c r="J41" s="105">
        <v>0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93" t="s">
        <v>89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03" t="s">
        <v>368</v>
      </c>
      <c r="B42" s="6">
        <v>46</v>
      </c>
      <c r="C42" s="104">
        <v>19</v>
      </c>
      <c r="D42" s="105">
        <v>12</v>
      </c>
      <c r="E42" s="105">
        <v>7</v>
      </c>
      <c r="F42" s="105">
        <v>0</v>
      </c>
      <c r="G42" s="105">
        <v>7</v>
      </c>
      <c r="H42" s="105">
        <v>4</v>
      </c>
      <c r="I42" s="105">
        <v>1</v>
      </c>
      <c r="J42" s="105">
        <v>2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R42" s="92"/>
      <c r="S42" s="93" t="s">
        <v>91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20:51" ht="14.25" customHeight="1" thickTop="1"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29"/>
      <c r="B44" s="133"/>
      <c r="C44" s="131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4"/>
      <c r="O44" s="134"/>
      <c r="P44" s="134"/>
      <c r="Q44" s="134"/>
      <c r="R44" s="137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4.25" customHeight="1">
      <c r="A45" s="129"/>
      <c r="B45" s="133"/>
      <c r="C45" s="131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4"/>
      <c r="O45" s="134"/>
      <c r="P45" s="134"/>
      <c r="Q45" s="134"/>
      <c r="R45" s="137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4.25" customHeight="1">
      <c r="A46" s="129"/>
      <c r="B46" s="133"/>
      <c r="C46" s="13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4"/>
      <c r="O46" s="134"/>
      <c r="P46" s="134"/>
      <c r="Q46" s="134"/>
      <c r="R46" s="137"/>
      <c r="S46" s="93"/>
      <c r="T46" s="93"/>
      <c r="U46" s="93"/>
      <c r="V46" s="93"/>
      <c r="W46" s="93"/>
      <c r="X46" s="93"/>
      <c r="Y46" s="93"/>
      <c r="Z46" s="93"/>
      <c r="AA46" s="93"/>
      <c r="AB46" s="93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14.25" customHeight="1">
      <c r="A47" s="129"/>
      <c r="B47" s="133"/>
      <c r="C47" s="131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4"/>
      <c r="O47" s="134"/>
      <c r="P47" s="134"/>
      <c r="Q47" s="134"/>
      <c r="R47" s="137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ht="14.25" customHeight="1">
      <c r="A48" s="129"/>
      <c r="B48" s="133"/>
      <c r="C48" s="131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4"/>
      <c r="O48" s="134"/>
      <c r="P48" s="134"/>
      <c r="Q48" s="134"/>
      <c r="R48" s="137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4.25" customHeight="1">
      <c r="A49" s="129"/>
      <c r="B49" s="133"/>
      <c r="C49" s="131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4"/>
      <c r="O49" s="134"/>
      <c r="P49" s="134"/>
      <c r="Q49" s="134"/>
      <c r="R49" s="137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ht="14.25" customHeight="1">
      <c r="A50" s="129"/>
      <c r="B50" s="133"/>
      <c r="C50" s="131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4"/>
      <c r="O50" s="134"/>
      <c r="P50" s="134"/>
      <c r="Q50" s="134"/>
      <c r="R50" s="137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ht="14.25" customHeight="1">
      <c r="A51" s="129"/>
      <c r="B51" s="133"/>
      <c r="C51" s="131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4"/>
      <c r="O51" s="134"/>
      <c r="P51" s="134"/>
      <c r="Q51" s="134"/>
      <c r="R51" s="137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51" ht="14.25" customHeight="1">
      <c r="A52" s="129"/>
      <c r="B52" s="133"/>
      <c r="C52" s="131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4"/>
      <c r="O52" s="134"/>
      <c r="P52" s="134"/>
      <c r="Q52" s="134"/>
      <c r="R52" s="137"/>
      <c r="S52" s="93"/>
      <c r="T52" s="93"/>
      <c r="U52" s="93"/>
      <c r="V52" s="93"/>
      <c r="W52" s="93"/>
      <c r="X52" s="93"/>
      <c r="Y52" s="93"/>
      <c r="Z52" s="93"/>
      <c r="AA52" s="93"/>
      <c r="AB52" s="93"/>
      <c r="AC52" s="92"/>
      <c r="AD52" s="92"/>
      <c r="AE52" s="92"/>
      <c r="AF52" s="92"/>
      <c r="AG52" s="92"/>
      <c r="AH52" s="92"/>
      <c r="AI52" s="92"/>
      <c r="AJ52" s="92"/>
      <c r="AK52" s="92"/>
      <c r="AL52" s="92"/>
      <c r="AM52" s="92"/>
      <c r="AN52" s="92"/>
      <c r="AO52" s="92"/>
      <c r="AP52" s="92"/>
      <c r="AQ52" s="92"/>
      <c r="AR52" s="92"/>
      <c r="AS52" s="92"/>
      <c r="AT52" s="92"/>
      <c r="AU52" s="92"/>
      <c r="AV52" s="92"/>
      <c r="AW52" s="92"/>
      <c r="AX52" s="92"/>
      <c r="AY52" s="92"/>
    </row>
    <row r="53" spans="1:51" ht="14.25" customHeight="1">
      <c r="A53" s="129"/>
      <c r="B53" s="133"/>
      <c r="C53" s="131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4"/>
      <c r="O53" s="134"/>
      <c r="P53" s="134"/>
      <c r="Q53" s="134"/>
      <c r="R53" s="137"/>
      <c r="S53" s="93"/>
      <c r="T53" s="93"/>
      <c r="U53" s="93"/>
      <c r="V53" s="93"/>
      <c r="W53" s="93"/>
      <c r="X53" s="93"/>
      <c r="Y53" s="93"/>
      <c r="Z53" s="93"/>
      <c r="AA53" s="93"/>
      <c r="AB53" s="93"/>
      <c r="AC53" s="92"/>
      <c r="AD53" s="92"/>
      <c r="AE53" s="92"/>
      <c r="AF53" s="92"/>
      <c r="AG53" s="92"/>
      <c r="AH53" s="92"/>
      <c r="AI53" s="92"/>
      <c r="AJ53" s="92"/>
      <c r="AK53" s="92"/>
      <c r="AL53" s="92"/>
      <c r="AM53" s="92"/>
      <c r="AN53" s="92"/>
      <c r="AO53" s="92"/>
      <c r="AP53" s="92"/>
      <c r="AQ53" s="92"/>
      <c r="AR53" s="92"/>
      <c r="AS53" s="92"/>
      <c r="AT53" s="92"/>
      <c r="AU53" s="92"/>
      <c r="AV53" s="92"/>
      <c r="AW53" s="92"/>
      <c r="AX53" s="92"/>
      <c r="AY53" s="92"/>
    </row>
    <row r="54" spans="1:51" ht="14.25" customHeight="1">
      <c r="A54" s="129"/>
      <c r="B54" s="133"/>
      <c r="C54" s="131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4"/>
      <c r="O54" s="134"/>
      <c r="P54" s="134"/>
      <c r="Q54" s="134"/>
      <c r="R54" s="137"/>
      <c r="S54" s="93"/>
      <c r="T54" s="93"/>
      <c r="U54" s="93"/>
      <c r="V54" s="93"/>
      <c r="W54" s="93"/>
      <c r="X54" s="93"/>
      <c r="Y54" s="93"/>
      <c r="Z54" s="93"/>
      <c r="AA54" s="93"/>
      <c r="AB54" s="93"/>
      <c r="AC54" s="92"/>
      <c r="AD54" s="92"/>
      <c r="AE54" s="92"/>
      <c r="AF54" s="92"/>
      <c r="AG54" s="92"/>
      <c r="AH54" s="92"/>
      <c r="AI54" s="92"/>
      <c r="AJ54" s="92"/>
      <c r="AK54" s="92"/>
      <c r="AL54" s="92"/>
      <c r="AM54" s="92"/>
      <c r="AN54" s="92"/>
      <c r="AO54" s="92"/>
      <c r="AP54" s="92"/>
      <c r="AQ54" s="92"/>
      <c r="AR54" s="92"/>
      <c r="AS54" s="92"/>
      <c r="AT54" s="92"/>
      <c r="AU54" s="92"/>
      <c r="AV54" s="92"/>
      <c r="AW54" s="92"/>
      <c r="AX54" s="92"/>
      <c r="AY54" s="92"/>
    </row>
    <row r="55" spans="1:51" ht="14.25" customHeight="1">
      <c r="A55" s="129"/>
      <c r="B55" s="133"/>
      <c r="C55" s="131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4"/>
      <c r="O55" s="134"/>
      <c r="P55" s="134"/>
      <c r="Q55" s="134"/>
      <c r="R55" s="137"/>
      <c r="S55" s="93"/>
      <c r="T55" s="93"/>
      <c r="U55" s="93"/>
      <c r="V55" s="93"/>
      <c r="W55" s="93"/>
      <c r="X55" s="93"/>
      <c r="Y55" s="93"/>
      <c r="Z55" s="93"/>
      <c r="AA55" s="93"/>
      <c r="AB55" s="93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</row>
    <row r="56" spans="1:18" ht="14.25" customHeight="1">
      <c r="A56" s="129"/>
      <c r="B56" s="133"/>
      <c r="C56" s="133"/>
      <c r="D56" s="133"/>
      <c r="E56" s="138"/>
      <c r="F56" s="138"/>
      <c r="G56" s="138"/>
      <c r="H56" s="134"/>
      <c r="I56" s="134"/>
      <c r="J56" s="134"/>
      <c r="K56" s="134"/>
      <c r="L56" s="134"/>
      <c r="M56" s="134"/>
      <c r="N56" s="134"/>
      <c r="O56" s="134"/>
      <c r="P56" s="134"/>
      <c r="Q56" s="134"/>
      <c r="R56" s="135"/>
    </row>
    <row r="57" spans="1:18" ht="14.25" customHeight="1">
      <c r="A57" s="129"/>
      <c r="B57" s="133"/>
      <c r="C57" s="133"/>
      <c r="D57" s="133"/>
      <c r="E57" s="138"/>
      <c r="F57" s="138"/>
      <c r="G57" s="138"/>
      <c r="H57" s="134"/>
      <c r="I57" s="134"/>
      <c r="J57" s="134"/>
      <c r="K57" s="134"/>
      <c r="L57" s="134"/>
      <c r="M57" s="134"/>
      <c r="N57" s="134"/>
      <c r="O57" s="134"/>
      <c r="P57" s="134"/>
      <c r="Q57" s="134"/>
      <c r="R57" s="135"/>
    </row>
    <row r="58" spans="1:18" ht="14.25" customHeight="1">
      <c r="A58" s="129"/>
      <c r="B58" s="133"/>
      <c r="C58" s="133"/>
      <c r="D58" s="133"/>
      <c r="E58" s="138"/>
      <c r="F58" s="138"/>
      <c r="G58" s="138"/>
      <c r="H58" s="134"/>
      <c r="I58" s="134"/>
      <c r="J58" s="134"/>
      <c r="K58" s="134"/>
      <c r="L58" s="134"/>
      <c r="M58" s="134"/>
      <c r="N58" s="134"/>
      <c r="O58" s="134"/>
      <c r="P58" s="134"/>
      <c r="Q58" s="134"/>
      <c r="R58" s="135"/>
    </row>
    <row r="59" spans="1:18" ht="14.25" customHeight="1">
      <c r="A59" s="139"/>
      <c r="B59" s="133"/>
      <c r="C59" s="133"/>
      <c r="D59" s="133"/>
      <c r="E59" s="138"/>
      <c r="F59" s="138"/>
      <c r="G59" s="138"/>
      <c r="H59" s="134"/>
      <c r="I59" s="134"/>
      <c r="J59" s="134"/>
      <c r="K59" s="134"/>
      <c r="L59" s="134"/>
      <c r="M59" s="134"/>
      <c r="N59" s="134"/>
      <c r="O59" s="134"/>
      <c r="P59" s="134"/>
      <c r="Q59" s="134"/>
      <c r="R59" s="135"/>
    </row>
    <row r="60" spans="1:18" ht="14.25" customHeight="1">
      <c r="A60" s="137"/>
      <c r="B60" s="137"/>
      <c r="C60" s="137"/>
      <c r="D60" s="137"/>
      <c r="E60" s="137"/>
      <c r="F60" s="137"/>
      <c r="G60" s="137"/>
      <c r="H60" s="137"/>
      <c r="I60" s="137"/>
      <c r="J60" s="137"/>
      <c r="K60" s="137"/>
      <c r="L60" s="137"/>
      <c r="M60" s="137"/>
      <c r="N60" s="137"/>
      <c r="O60" s="137"/>
      <c r="P60" s="137"/>
      <c r="Q60" s="137"/>
      <c r="R60" s="137"/>
    </row>
    <row r="61" spans="1:18" ht="14.25" customHeight="1">
      <c r="A61" s="137"/>
      <c r="B61" s="137"/>
      <c r="C61" s="137"/>
      <c r="D61" s="137"/>
      <c r="E61" s="137"/>
      <c r="F61" s="137"/>
      <c r="G61" s="137"/>
      <c r="H61" s="137"/>
      <c r="I61" s="137"/>
      <c r="J61" s="137"/>
      <c r="K61" s="137"/>
      <c r="L61" s="137"/>
      <c r="M61" s="137"/>
      <c r="N61" s="137"/>
      <c r="O61" s="137"/>
      <c r="P61" s="137"/>
      <c r="Q61" s="137"/>
      <c r="R61" s="137"/>
    </row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Y4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5.421875" style="0" customWidth="1"/>
    <col min="2" max="2" width="5.57421875" style="0" customWidth="1"/>
    <col min="3" max="3" width="5.42187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9" width="6.421875" style="0" customWidth="1"/>
    <col min="10" max="10" width="6.28125" style="0" customWidth="1"/>
    <col min="11" max="11" width="7.28125" style="0" customWidth="1"/>
    <col min="12" max="12" width="6.28125" style="0" customWidth="1"/>
    <col min="13" max="13" width="7.28125" style="0" customWidth="1"/>
    <col min="15" max="15" width="7.8515625" style="0" customWidth="1"/>
    <col min="16" max="16" width="9.00390625" style="0" customWidth="1"/>
    <col min="17" max="17" width="8.7109375" style="0" customWidth="1"/>
    <col min="18" max="18" width="0.71875" style="0" customWidth="1"/>
    <col min="19" max="19" width="4.28125" style="128" customWidth="1"/>
  </cols>
  <sheetData>
    <row r="1" spans="1:17" ht="32.25" customHeight="1" thickBot="1">
      <c r="A1" s="268" t="s">
        <v>35</v>
      </c>
      <c r="B1" s="271"/>
      <c r="C1" s="55"/>
      <c r="D1" s="55" t="s">
        <v>84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427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369</v>
      </c>
      <c r="P4" s="87" t="s">
        <v>25</v>
      </c>
      <c r="Q4" s="88" t="s">
        <v>24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6" t="s">
        <v>59</v>
      </c>
    </row>
    <row r="8" spans="1:21" ht="14.25" thickBot="1" thickTop="1">
      <c r="A8" s="91" t="s">
        <v>0</v>
      </c>
      <c r="B8" s="8">
        <f aca="true" t="shared" si="0" ref="B8:Q8">SUM(B12:B48)</f>
        <v>987</v>
      </c>
      <c r="C8" s="8">
        <f t="shared" si="0"/>
        <v>343</v>
      </c>
      <c r="D8" s="48">
        <f t="shared" si="0"/>
        <v>117</v>
      </c>
      <c r="E8" s="33">
        <f t="shared" si="0"/>
        <v>188</v>
      </c>
      <c r="F8" s="36">
        <f t="shared" si="0"/>
        <v>63</v>
      </c>
      <c r="G8" s="39">
        <f t="shared" si="0"/>
        <v>124</v>
      </c>
      <c r="H8" s="43">
        <f t="shared" si="0"/>
        <v>39</v>
      </c>
      <c r="I8" s="43">
        <f t="shared" si="0"/>
        <v>24</v>
      </c>
      <c r="J8" s="43">
        <f t="shared" si="0"/>
        <v>18</v>
      </c>
      <c r="K8" s="43">
        <f>SUM(K12:K47)</f>
        <v>1</v>
      </c>
      <c r="L8" s="43">
        <f t="shared" si="0"/>
        <v>36</v>
      </c>
      <c r="M8" s="43">
        <f t="shared" si="0"/>
        <v>7</v>
      </c>
      <c r="N8" s="62">
        <f t="shared" si="0"/>
        <v>9</v>
      </c>
      <c r="O8" s="77">
        <f t="shared" si="0"/>
        <v>0</v>
      </c>
      <c r="P8" s="66">
        <f t="shared" si="0"/>
        <v>10</v>
      </c>
      <c r="Q8" s="72">
        <f t="shared" si="0"/>
        <v>24</v>
      </c>
      <c r="T8" s="141" t="s">
        <v>55</v>
      </c>
      <c r="U8" s="93"/>
    </row>
    <row r="9" spans="1:21" ht="14.25" thickBot="1" thickTop="1">
      <c r="A9" s="91" t="s">
        <v>3</v>
      </c>
      <c r="B9" s="7"/>
      <c r="C9" s="59">
        <f>COUNT($C12:C48)</f>
        <v>30</v>
      </c>
      <c r="D9" s="49">
        <f aca="true" t="shared" si="1" ref="D9:Q9">D8/$C$8</f>
        <v>0.34110787172011664</v>
      </c>
      <c r="E9" s="34">
        <f t="shared" si="1"/>
        <v>0.5481049562682215</v>
      </c>
      <c r="F9" s="37">
        <f t="shared" si="1"/>
        <v>0.1836734693877551</v>
      </c>
      <c r="G9" s="40">
        <f t="shared" si="1"/>
        <v>0.36151603498542273</v>
      </c>
      <c r="H9" s="44">
        <f t="shared" si="1"/>
        <v>0.11370262390670553</v>
      </c>
      <c r="I9" s="44">
        <f t="shared" si="1"/>
        <v>0.06997084548104957</v>
      </c>
      <c r="J9" s="44">
        <f t="shared" si="1"/>
        <v>0.052478134110787174</v>
      </c>
      <c r="K9" s="44">
        <f t="shared" si="1"/>
        <v>0.0029154518950437317</v>
      </c>
      <c r="L9" s="44">
        <f t="shared" si="1"/>
        <v>0.10495626822157435</v>
      </c>
      <c r="M9" s="44">
        <f t="shared" si="1"/>
        <v>0.02040816326530612</v>
      </c>
      <c r="N9" s="63">
        <f t="shared" si="1"/>
        <v>0.026239067055393587</v>
      </c>
      <c r="O9" s="78">
        <f t="shared" si="1"/>
        <v>0</v>
      </c>
      <c r="P9" s="67">
        <f t="shared" si="1"/>
        <v>0.029154518950437316</v>
      </c>
      <c r="Q9" s="73">
        <f t="shared" si="1"/>
        <v>0.06997084548104957</v>
      </c>
      <c r="T9" s="145" t="s">
        <v>60</v>
      </c>
      <c r="U9" s="93"/>
    </row>
    <row r="10" spans="1:21" ht="14.25" thickBot="1" thickTop="1">
      <c r="A10" s="91" t="s">
        <v>4</v>
      </c>
      <c r="B10" s="10">
        <f>B8/C9</f>
        <v>32.9</v>
      </c>
      <c r="C10" s="10">
        <f>C8/C9</f>
        <v>11.433333333333334</v>
      </c>
      <c r="D10" s="50">
        <f>D8/$C$9</f>
        <v>3.9</v>
      </c>
      <c r="E10" s="35">
        <f aca="true" t="shared" si="2" ref="E10:Q10">E8/$C$9</f>
        <v>6.266666666666667</v>
      </c>
      <c r="F10" s="38">
        <f t="shared" si="2"/>
        <v>2.1</v>
      </c>
      <c r="G10" s="41">
        <f t="shared" si="2"/>
        <v>4.133333333333334</v>
      </c>
      <c r="H10" s="45">
        <f t="shared" si="2"/>
        <v>1.3</v>
      </c>
      <c r="I10" s="45">
        <f t="shared" si="2"/>
        <v>0.8</v>
      </c>
      <c r="J10" s="45">
        <f t="shared" si="2"/>
        <v>0.6</v>
      </c>
      <c r="K10" s="45">
        <f t="shared" si="2"/>
        <v>0.03333333333333333</v>
      </c>
      <c r="L10" s="45">
        <f t="shared" si="2"/>
        <v>1.2</v>
      </c>
      <c r="M10" s="45">
        <f t="shared" si="2"/>
        <v>0.23333333333333334</v>
      </c>
      <c r="N10" s="64">
        <f t="shared" si="2"/>
        <v>0.3</v>
      </c>
      <c r="O10" s="79">
        <f t="shared" si="2"/>
        <v>0</v>
      </c>
      <c r="P10" s="68">
        <f t="shared" si="2"/>
        <v>0.3333333333333333</v>
      </c>
      <c r="Q10" s="74">
        <f t="shared" si="2"/>
        <v>0.8</v>
      </c>
      <c r="T10" s="142" t="s">
        <v>61</v>
      </c>
      <c r="U10" s="93"/>
    </row>
    <row r="11" spans="1:51" ht="14.25" customHeight="1" thickBot="1" thickTop="1">
      <c r="A11" s="267" t="s">
        <v>65</v>
      </c>
      <c r="B11" s="162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03" t="s">
        <v>428</v>
      </c>
      <c r="B12" s="6">
        <v>13</v>
      </c>
      <c r="C12" s="104">
        <v>3</v>
      </c>
      <c r="D12" s="105">
        <v>0</v>
      </c>
      <c r="E12" s="105">
        <v>0</v>
      </c>
      <c r="F12" s="105">
        <v>0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2</v>
      </c>
      <c r="O12" s="105">
        <v>0</v>
      </c>
      <c r="P12" s="105">
        <v>0</v>
      </c>
      <c r="Q12" s="105">
        <v>0</v>
      </c>
      <c r="R12" s="92"/>
      <c r="S12" s="93" t="s">
        <v>99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252" t="s">
        <v>426</v>
      </c>
      <c r="B13" s="6">
        <v>29</v>
      </c>
      <c r="C13" s="104">
        <v>7</v>
      </c>
      <c r="D13" s="105">
        <v>0</v>
      </c>
      <c r="E13" s="105">
        <v>7</v>
      </c>
      <c r="F13" s="105">
        <v>0</v>
      </c>
      <c r="G13" s="105">
        <v>7</v>
      </c>
      <c r="H13" s="105">
        <v>1</v>
      </c>
      <c r="I13" s="105">
        <v>2</v>
      </c>
      <c r="J13" s="105">
        <v>2</v>
      </c>
      <c r="K13" s="105">
        <v>0</v>
      </c>
      <c r="L13" s="105">
        <v>2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99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03" t="s">
        <v>425</v>
      </c>
      <c r="B14" s="6">
        <v>47</v>
      </c>
      <c r="C14" s="104">
        <v>18</v>
      </c>
      <c r="D14" s="179">
        <v>8</v>
      </c>
      <c r="E14" s="180">
        <v>10</v>
      </c>
      <c r="F14" s="105">
        <v>5</v>
      </c>
      <c r="G14" s="105">
        <v>5</v>
      </c>
      <c r="H14" s="105">
        <v>2</v>
      </c>
      <c r="I14" s="105">
        <v>1</v>
      </c>
      <c r="J14" s="105">
        <v>1</v>
      </c>
      <c r="K14" s="105">
        <v>0</v>
      </c>
      <c r="L14" s="178">
        <v>1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93" t="s">
        <v>87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03" t="s">
        <v>424</v>
      </c>
      <c r="B15" s="6">
        <v>45</v>
      </c>
      <c r="C15" s="104">
        <v>18</v>
      </c>
      <c r="D15" s="266">
        <v>8</v>
      </c>
      <c r="E15" s="180">
        <v>10</v>
      </c>
      <c r="F15" s="105">
        <v>4</v>
      </c>
      <c r="G15" s="105">
        <v>6</v>
      </c>
      <c r="H15" s="105">
        <v>2</v>
      </c>
      <c r="I15" s="105">
        <v>1</v>
      </c>
      <c r="J15" s="105">
        <v>1</v>
      </c>
      <c r="K15" s="105">
        <v>1</v>
      </c>
      <c r="L15" s="178">
        <v>1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R15" s="92"/>
      <c r="S15" s="93" t="s">
        <v>89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03" t="s">
        <v>423</v>
      </c>
      <c r="B16" s="6">
        <v>40</v>
      </c>
      <c r="C16" s="104">
        <v>17</v>
      </c>
      <c r="D16" s="105">
        <v>7</v>
      </c>
      <c r="E16" s="105">
        <v>10</v>
      </c>
      <c r="F16" s="105">
        <v>6</v>
      </c>
      <c r="G16" s="105">
        <v>4</v>
      </c>
      <c r="H16" s="105">
        <v>2</v>
      </c>
      <c r="I16" s="105">
        <v>1</v>
      </c>
      <c r="J16" s="105">
        <v>1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92"/>
      <c r="S16" s="93" t="s">
        <v>91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03" t="s">
        <v>422</v>
      </c>
      <c r="B17" s="6">
        <v>43</v>
      </c>
      <c r="C17" s="104">
        <v>19</v>
      </c>
      <c r="D17" s="105">
        <v>6</v>
      </c>
      <c r="E17" s="105">
        <v>11</v>
      </c>
      <c r="F17" s="105">
        <v>6</v>
      </c>
      <c r="G17" s="105">
        <v>5</v>
      </c>
      <c r="H17" s="105">
        <v>2</v>
      </c>
      <c r="I17" s="105">
        <v>1</v>
      </c>
      <c r="J17" s="105">
        <v>1</v>
      </c>
      <c r="K17" s="105">
        <v>0</v>
      </c>
      <c r="L17" s="105">
        <v>0</v>
      </c>
      <c r="M17" s="105">
        <v>1</v>
      </c>
      <c r="N17" s="105">
        <v>0</v>
      </c>
      <c r="O17" s="105">
        <v>0</v>
      </c>
      <c r="P17" s="105">
        <v>0</v>
      </c>
      <c r="Q17" s="105">
        <v>0</v>
      </c>
      <c r="R17" s="92"/>
      <c r="S17" s="93" t="s">
        <v>93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03" t="s">
        <v>421</v>
      </c>
      <c r="B18" s="6">
        <v>18</v>
      </c>
      <c r="C18" s="104">
        <v>3</v>
      </c>
      <c r="D18" s="178">
        <v>0</v>
      </c>
      <c r="E18" s="105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78">
        <v>1</v>
      </c>
      <c r="Q18" s="178">
        <v>2</v>
      </c>
      <c r="R18" s="92"/>
      <c r="S18" s="93" t="s">
        <v>95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03" t="s">
        <v>420</v>
      </c>
      <c r="B19" s="6">
        <v>12</v>
      </c>
      <c r="C19" s="104">
        <v>2</v>
      </c>
      <c r="D19" s="105">
        <v>2</v>
      </c>
      <c r="E19" s="105">
        <v>0</v>
      </c>
      <c r="F19" s="105">
        <v>0</v>
      </c>
      <c r="G19" s="105">
        <v>0</v>
      </c>
      <c r="H19" s="105">
        <v>0</v>
      </c>
      <c r="I19" s="105"/>
      <c r="J19" s="105">
        <v>0</v>
      </c>
      <c r="K19" s="105">
        <v>0</v>
      </c>
      <c r="L19" s="105">
        <v>0</v>
      </c>
      <c r="M19" s="105">
        <v>0</v>
      </c>
      <c r="N19" s="105">
        <v>2</v>
      </c>
      <c r="O19" s="105">
        <v>0</v>
      </c>
      <c r="P19" s="105">
        <v>0</v>
      </c>
      <c r="Q19" s="105">
        <v>0</v>
      </c>
      <c r="R19" s="92"/>
      <c r="S19" s="93" t="s">
        <v>405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03" t="s">
        <v>419</v>
      </c>
      <c r="B20" s="6">
        <v>22</v>
      </c>
      <c r="C20" s="104">
        <v>6</v>
      </c>
      <c r="D20" s="105">
        <v>0</v>
      </c>
      <c r="E20" s="178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78">
        <v>2</v>
      </c>
      <c r="Q20" s="178">
        <v>4</v>
      </c>
      <c r="R20" s="92"/>
      <c r="S20" s="93" t="s">
        <v>99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03" t="s">
        <v>418</v>
      </c>
      <c r="B21" s="6">
        <v>41</v>
      </c>
      <c r="C21" s="104">
        <v>19</v>
      </c>
      <c r="D21" s="178">
        <v>0</v>
      </c>
      <c r="E21" s="178">
        <v>0</v>
      </c>
      <c r="F21" s="105">
        <v>0</v>
      </c>
      <c r="G21" s="105">
        <v>0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78">
        <v>7</v>
      </c>
      <c r="Q21" s="178">
        <v>18</v>
      </c>
      <c r="R21" s="92"/>
      <c r="S21" s="93" t="s">
        <v>87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03" t="s">
        <v>417</v>
      </c>
      <c r="B22" s="6">
        <v>44</v>
      </c>
      <c r="C22" s="104">
        <v>17</v>
      </c>
      <c r="D22" s="179">
        <v>8</v>
      </c>
      <c r="E22" s="180">
        <v>9</v>
      </c>
      <c r="F22" s="105">
        <v>3</v>
      </c>
      <c r="G22" s="105">
        <v>6</v>
      </c>
      <c r="H22" s="105">
        <v>3</v>
      </c>
      <c r="I22" s="105">
        <v>1</v>
      </c>
      <c r="J22" s="105">
        <v>1</v>
      </c>
      <c r="K22" s="105">
        <v>0</v>
      </c>
      <c r="L22" s="178">
        <v>1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R22" s="92"/>
      <c r="S22" s="93" t="s">
        <v>89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03" t="s">
        <v>416</v>
      </c>
      <c r="B23" s="6">
        <v>41</v>
      </c>
      <c r="C23" s="104">
        <v>18</v>
      </c>
      <c r="D23" s="178">
        <v>0</v>
      </c>
      <c r="E23" s="180">
        <v>18</v>
      </c>
      <c r="F23" s="105">
        <v>4</v>
      </c>
      <c r="G23" s="105">
        <v>14</v>
      </c>
      <c r="H23" s="105">
        <v>3</v>
      </c>
      <c r="I23" s="105">
        <v>1</v>
      </c>
      <c r="J23" s="105">
        <v>1</v>
      </c>
      <c r="K23" s="105">
        <v>0</v>
      </c>
      <c r="L23" s="178">
        <v>7</v>
      </c>
      <c r="M23" s="105">
        <v>2</v>
      </c>
      <c r="N23" s="105">
        <v>0</v>
      </c>
      <c r="O23" s="105">
        <v>0</v>
      </c>
      <c r="P23" s="105">
        <v>0</v>
      </c>
      <c r="Q23" s="105">
        <v>0</v>
      </c>
      <c r="R23" s="92"/>
      <c r="S23" s="93" t="s">
        <v>91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03" t="s">
        <v>415</v>
      </c>
      <c r="B24" s="6">
        <v>38</v>
      </c>
      <c r="C24" s="104">
        <v>17</v>
      </c>
      <c r="D24" s="105">
        <v>8</v>
      </c>
      <c r="E24" s="105">
        <v>9</v>
      </c>
      <c r="F24" s="105">
        <v>4</v>
      </c>
      <c r="G24" s="105">
        <v>5</v>
      </c>
      <c r="H24" s="105">
        <v>2</v>
      </c>
      <c r="I24" s="105">
        <v>2</v>
      </c>
      <c r="J24" s="105">
        <v>1</v>
      </c>
      <c r="K24" s="105">
        <v>0</v>
      </c>
      <c r="L24" s="105">
        <v>0</v>
      </c>
      <c r="M24" s="105">
        <v>0</v>
      </c>
      <c r="N24" s="105">
        <v>0</v>
      </c>
      <c r="O24" s="105">
        <v>0</v>
      </c>
      <c r="P24" s="105">
        <v>0</v>
      </c>
      <c r="Q24" s="105">
        <v>0</v>
      </c>
      <c r="R24" s="92"/>
      <c r="S24" s="93" t="s">
        <v>93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03" t="s">
        <v>414</v>
      </c>
      <c r="B25" s="6">
        <v>21</v>
      </c>
      <c r="C25" s="104">
        <v>5</v>
      </c>
      <c r="D25" s="179">
        <v>4</v>
      </c>
      <c r="E25" s="178">
        <v>1</v>
      </c>
      <c r="F25" s="105">
        <v>0</v>
      </c>
      <c r="G25" s="105">
        <v>1</v>
      </c>
      <c r="H25" s="105">
        <v>0</v>
      </c>
      <c r="I25" s="105">
        <v>0</v>
      </c>
      <c r="J25" s="105">
        <v>0</v>
      </c>
      <c r="K25" s="105">
        <v>0</v>
      </c>
      <c r="L25" s="178">
        <v>1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93" t="s">
        <v>95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03" t="s">
        <v>413</v>
      </c>
      <c r="B26" s="6">
        <v>13</v>
      </c>
      <c r="C26" s="104">
        <v>2</v>
      </c>
      <c r="D26" s="105">
        <v>0</v>
      </c>
      <c r="E26" s="178">
        <v>2</v>
      </c>
      <c r="F26" s="105">
        <v>0</v>
      </c>
      <c r="G26" s="105">
        <v>2</v>
      </c>
      <c r="H26" s="105">
        <v>1</v>
      </c>
      <c r="I26" s="105">
        <v>1</v>
      </c>
      <c r="J26" s="105">
        <v>0</v>
      </c>
      <c r="K26" s="105">
        <v>0</v>
      </c>
      <c r="L26" s="105">
        <v>0</v>
      </c>
      <c r="M26" s="105">
        <v>0</v>
      </c>
      <c r="N26" s="178">
        <v>0</v>
      </c>
      <c r="O26" s="105">
        <v>0</v>
      </c>
      <c r="P26" s="105">
        <v>0</v>
      </c>
      <c r="Q26" s="105">
        <v>0</v>
      </c>
      <c r="R26" s="92"/>
      <c r="S26" s="93" t="s">
        <v>405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252" t="s">
        <v>412</v>
      </c>
      <c r="B27" s="6">
        <v>21</v>
      </c>
      <c r="C27" s="104">
        <v>5</v>
      </c>
      <c r="D27" s="105">
        <v>0</v>
      </c>
      <c r="E27" s="105">
        <v>5</v>
      </c>
      <c r="F27" s="105">
        <v>0</v>
      </c>
      <c r="G27" s="105">
        <v>5</v>
      </c>
      <c r="H27" s="105">
        <v>1</v>
      </c>
      <c r="I27" s="105">
        <v>1</v>
      </c>
      <c r="J27" s="105">
        <v>0</v>
      </c>
      <c r="K27" s="105">
        <v>0</v>
      </c>
      <c r="L27" s="105">
        <v>2</v>
      </c>
      <c r="M27" s="105">
        <v>1</v>
      </c>
      <c r="N27" s="105">
        <v>0</v>
      </c>
      <c r="O27" s="105">
        <v>0</v>
      </c>
      <c r="P27" s="105">
        <v>0</v>
      </c>
      <c r="Q27" s="105">
        <v>0</v>
      </c>
      <c r="R27" s="92"/>
      <c r="S27" s="93" t="s">
        <v>99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252" t="s">
        <v>411</v>
      </c>
      <c r="B28" s="6">
        <v>40</v>
      </c>
      <c r="C28" s="104">
        <v>17</v>
      </c>
      <c r="D28" s="178">
        <v>0</v>
      </c>
      <c r="E28" s="105">
        <v>17</v>
      </c>
      <c r="F28" s="105">
        <v>4</v>
      </c>
      <c r="G28" s="105">
        <v>13</v>
      </c>
      <c r="H28" s="105">
        <v>2</v>
      </c>
      <c r="I28" s="105">
        <v>2</v>
      </c>
      <c r="J28" s="105">
        <v>1</v>
      </c>
      <c r="K28" s="105">
        <v>0</v>
      </c>
      <c r="L28" s="178">
        <v>8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93" t="s">
        <v>87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03" t="s">
        <v>410</v>
      </c>
      <c r="B29" s="6">
        <v>44</v>
      </c>
      <c r="C29" s="104">
        <v>17</v>
      </c>
      <c r="D29" s="179">
        <v>8</v>
      </c>
      <c r="E29" s="180">
        <v>9</v>
      </c>
      <c r="F29" s="105">
        <v>4</v>
      </c>
      <c r="G29" s="105">
        <v>5</v>
      </c>
      <c r="H29" s="105">
        <v>2</v>
      </c>
      <c r="I29" s="105">
        <v>1</v>
      </c>
      <c r="J29" s="105">
        <v>1</v>
      </c>
      <c r="K29" s="105">
        <v>0</v>
      </c>
      <c r="L29" s="178">
        <v>1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R29" s="92"/>
      <c r="S29" s="93" t="s">
        <v>89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03" t="s">
        <v>409</v>
      </c>
      <c r="B30" s="6">
        <v>43</v>
      </c>
      <c r="C30" s="104">
        <v>19</v>
      </c>
      <c r="D30" s="179">
        <v>10</v>
      </c>
      <c r="E30" s="180">
        <v>9</v>
      </c>
      <c r="F30" s="105">
        <v>4</v>
      </c>
      <c r="G30" s="105">
        <v>5</v>
      </c>
      <c r="H30" s="105">
        <v>2</v>
      </c>
      <c r="I30" s="105">
        <v>1</v>
      </c>
      <c r="J30" s="105">
        <v>1</v>
      </c>
      <c r="K30" s="105">
        <v>0</v>
      </c>
      <c r="L30" s="178">
        <v>1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92"/>
      <c r="S30" s="93" t="s">
        <v>91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03" t="s">
        <v>408</v>
      </c>
      <c r="B31" s="6">
        <v>38</v>
      </c>
      <c r="C31" s="104">
        <v>15</v>
      </c>
      <c r="D31" s="105">
        <v>8</v>
      </c>
      <c r="E31" s="105">
        <v>7</v>
      </c>
      <c r="F31" s="105">
        <v>3</v>
      </c>
      <c r="G31" s="105">
        <v>4</v>
      </c>
      <c r="H31" s="105">
        <v>2</v>
      </c>
      <c r="I31" s="105">
        <v>1</v>
      </c>
      <c r="J31" s="105">
        <v>1</v>
      </c>
      <c r="K31" s="105">
        <v>0</v>
      </c>
      <c r="L31" s="105">
        <v>0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93" t="s">
        <v>93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03" t="s">
        <v>407</v>
      </c>
      <c r="B32" s="6">
        <v>21</v>
      </c>
      <c r="C32" s="104">
        <v>4</v>
      </c>
      <c r="D32" s="105">
        <v>4</v>
      </c>
      <c r="E32" s="105">
        <v>0</v>
      </c>
      <c r="F32" s="105">
        <v>0</v>
      </c>
      <c r="G32" s="105">
        <v>0</v>
      </c>
      <c r="H32" s="105">
        <v>0</v>
      </c>
      <c r="I32" s="105">
        <v>0</v>
      </c>
      <c r="J32" s="105">
        <v>0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92"/>
      <c r="S32" s="93" t="s">
        <v>95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03" t="s">
        <v>406</v>
      </c>
      <c r="B33" s="6">
        <v>19</v>
      </c>
      <c r="C33" s="104">
        <v>3</v>
      </c>
      <c r="D33" s="105">
        <v>0</v>
      </c>
      <c r="E33" s="105">
        <v>0</v>
      </c>
      <c r="F33" s="105">
        <v>0</v>
      </c>
      <c r="G33" s="105">
        <v>0</v>
      </c>
      <c r="H33" s="105">
        <v>0</v>
      </c>
      <c r="I33" s="105">
        <v>0</v>
      </c>
      <c r="J33" s="105">
        <v>0</v>
      </c>
      <c r="K33" s="105">
        <v>0</v>
      </c>
      <c r="L33" s="105">
        <v>0</v>
      </c>
      <c r="M33" s="105">
        <v>0</v>
      </c>
      <c r="N33" s="105">
        <v>3</v>
      </c>
      <c r="O33" s="105">
        <v>0</v>
      </c>
      <c r="P33" s="105">
        <v>0</v>
      </c>
      <c r="Q33" s="105">
        <v>0</v>
      </c>
      <c r="R33" s="92"/>
      <c r="S33" s="93" t="s">
        <v>405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252" t="s">
        <v>397</v>
      </c>
      <c r="B34" s="6">
        <v>28</v>
      </c>
      <c r="C34" s="104">
        <v>5</v>
      </c>
      <c r="D34" s="105">
        <v>0</v>
      </c>
      <c r="E34" s="105">
        <v>5</v>
      </c>
      <c r="F34" s="105">
        <v>0</v>
      </c>
      <c r="G34" s="105">
        <v>5</v>
      </c>
      <c r="H34" s="105">
        <v>1</v>
      </c>
      <c r="I34" s="105">
        <v>1</v>
      </c>
      <c r="J34" s="105">
        <v>1</v>
      </c>
      <c r="K34" s="105">
        <v>0</v>
      </c>
      <c r="L34" s="105">
        <v>2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R34" s="92"/>
      <c r="S34" s="93" t="s">
        <v>99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03" t="s">
        <v>398</v>
      </c>
      <c r="B35" s="6">
        <v>43</v>
      </c>
      <c r="C35" s="104">
        <v>17</v>
      </c>
      <c r="D35" s="179">
        <v>7</v>
      </c>
      <c r="E35" s="180">
        <v>10</v>
      </c>
      <c r="F35" s="105">
        <v>4</v>
      </c>
      <c r="G35" s="105">
        <v>6</v>
      </c>
      <c r="H35" s="105">
        <v>3</v>
      </c>
      <c r="I35" s="105">
        <v>1</v>
      </c>
      <c r="J35" s="105">
        <v>1</v>
      </c>
      <c r="K35" s="105">
        <v>0</v>
      </c>
      <c r="L35" s="178">
        <v>1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92"/>
      <c r="S35" s="93" t="s">
        <v>87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03" t="s">
        <v>399</v>
      </c>
      <c r="B36" s="6">
        <v>43</v>
      </c>
      <c r="C36" s="104">
        <v>17</v>
      </c>
      <c r="D36" s="179">
        <v>7</v>
      </c>
      <c r="E36" s="180">
        <v>10</v>
      </c>
      <c r="F36" s="105">
        <v>4</v>
      </c>
      <c r="G36" s="105">
        <v>6</v>
      </c>
      <c r="H36" s="105">
        <v>3</v>
      </c>
      <c r="I36" s="105">
        <v>1</v>
      </c>
      <c r="J36" s="105">
        <v>1</v>
      </c>
      <c r="K36" s="105">
        <v>0</v>
      </c>
      <c r="L36" s="178">
        <v>1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R36" s="92"/>
      <c r="S36" s="93" t="s">
        <v>89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03" t="s">
        <v>400</v>
      </c>
      <c r="B37" s="6">
        <v>45</v>
      </c>
      <c r="C37" s="104">
        <v>20</v>
      </c>
      <c r="D37" s="179">
        <v>9</v>
      </c>
      <c r="E37" s="180">
        <v>11</v>
      </c>
      <c r="F37" s="105">
        <v>4</v>
      </c>
      <c r="G37" s="105">
        <v>7</v>
      </c>
      <c r="H37" s="105">
        <v>2</v>
      </c>
      <c r="I37" s="105">
        <v>1</v>
      </c>
      <c r="J37" s="105">
        <v>1</v>
      </c>
      <c r="K37" s="105">
        <v>0</v>
      </c>
      <c r="L37" s="178">
        <v>1</v>
      </c>
      <c r="M37" s="105">
        <v>2</v>
      </c>
      <c r="N37" s="105">
        <v>0</v>
      </c>
      <c r="O37" s="105">
        <v>0</v>
      </c>
      <c r="P37" s="105">
        <v>0</v>
      </c>
      <c r="Q37" s="105">
        <v>0</v>
      </c>
      <c r="R37" s="92"/>
      <c r="S37" s="93" t="s">
        <v>91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03" t="s">
        <v>401</v>
      </c>
      <c r="B38" s="6">
        <v>46</v>
      </c>
      <c r="C38" s="104">
        <v>19</v>
      </c>
      <c r="D38" s="105">
        <v>9</v>
      </c>
      <c r="E38" s="105">
        <v>10</v>
      </c>
      <c r="F38" s="105">
        <v>4</v>
      </c>
      <c r="G38" s="105">
        <v>6</v>
      </c>
      <c r="H38" s="105">
        <v>2</v>
      </c>
      <c r="I38" s="105">
        <v>2</v>
      </c>
      <c r="J38" s="105">
        <v>1</v>
      </c>
      <c r="K38" s="105">
        <v>0</v>
      </c>
      <c r="L38" s="105">
        <v>0</v>
      </c>
      <c r="M38" s="105">
        <v>1</v>
      </c>
      <c r="N38" s="105">
        <v>0</v>
      </c>
      <c r="O38" s="105">
        <v>0</v>
      </c>
      <c r="P38" s="105">
        <v>0</v>
      </c>
      <c r="Q38" s="105">
        <v>0</v>
      </c>
      <c r="R38" s="92"/>
      <c r="S38" s="93" t="s">
        <v>93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03" t="s">
        <v>402</v>
      </c>
      <c r="B39" s="6">
        <v>30</v>
      </c>
      <c r="C39" s="104">
        <v>5</v>
      </c>
      <c r="D39" s="105">
        <v>4</v>
      </c>
      <c r="E39" s="178">
        <v>1</v>
      </c>
      <c r="F39" s="105">
        <v>0</v>
      </c>
      <c r="G39" s="105">
        <v>0</v>
      </c>
      <c r="H39" s="105">
        <v>0</v>
      </c>
      <c r="I39" s="105">
        <v>0</v>
      </c>
      <c r="J39" s="105">
        <v>0</v>
      </c>
      <c r="K39" s="105">
        <v>0</v>
      </c>
      <c r="L39" s="178">
        <v>1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93" t="s">
        <v>95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03" t="s">
        <v>403</v>
      </c>
      <c r="B40" s="6">
        <v>29</v>
      </c>
      <c r="C40" s="104">
        <v>2</v>
      </c>
      <c r="D40" s="105">
        <v>0</v>
      </c>
      <c r="E40" s="105">
        <v>0</v>
      </c>
      <c r="F40" s="105">
        <v>0</v>
      </c>
      <c r="G40" s="105">
        <v>0</v>
      </c>
      <c r="H40" s="105">
        <v>0</v>
      </c>
      <c r="I40" s="105">
        <v>0</v>
      </c>
      <c r="J40" s="105">
        <v>0</v>
      </c>
      <c r="K40" s="105">
        <v>0</v>
      </c>
      <c r="L40" s="105">
        <v>0</v>
      </c>
      <c r="M40" s="105">
        <v>0</v>
      </c>
      <c r="N40" s="105">
        <v>2</v>
      </c>
      <c r="O40" s="105">
        <v>0</v>
      </c>
      <c r="P40" s="105">
        <v>0</v>
      </c>
      <c r="Q40" s="105">
        <v>0</v>
      </c>
      <c r="R40" s="92"/>
      <c r="S40" s="93" t="s">
        <v>405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252" t="s">
        <v>404</v>
      </c>
      <c r="B41" s="6">
        <v>30</v>
      </c>
      <c r="C41" s="104">
        <v>7</v>
      </c>
      <c r="D41" s="105">
        <v>0</v>
      </c>
      <c r="E41" s="105">
        <v>7</v>
      </c>
      <c r="F41" s="105">
        <v>0</v>
      </c>
      <c r="G41" s="105">
        <v>7</v>
      </c>
      <c r="H41" s="105">
        <v>1</v>
      </c>
      <c r="I41" s="105">
        <v>1</v>
      </c>
      <c r="J41" s="105">
        <v>0</v>
      </c>
      <c r="K41" s="105">
        <v>0</v>
      </c>
      <c r="L41" s="105">
        <v>5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R41" s="92"/>
      <c r="S41" s="93" t="s">
        <v>99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03"/>
      <c r="B42" s="6"/>
      <c r="C42" s="104"/>
      <c r="D42" s="105"/>
      <c r="E42" s="105"/>
      <c r="F42" s="105"/>
      <c r="G42" s="105"/>
      <c r="H42" s="105"/>
      <c r="I42" s="105"/>
      <c r="J42" s="105"/>
      <c r="K42" s="105"/>
      <c r="L42" s="105"/>
      <c r="M42" s="105"/>
      <c r="N42" s="105"/>
      <c r="O42" s="105"/>
      <c r="P42" s="105"/>
      <c r="Q42" s="105"/>
      <c r="R42" s="92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 thickTop="1">
      <c r="A43" s="129"/>
      <c r="B43" s="130"/>
      <c r="C43" s="131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37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29"/>
      <c r="B44" s="130"/>
      <c r="C44" s="131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7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18" ht="14.25" customHeight="1">
      <c r="A45" s="129"/>
      <c r="B45" s="130"/>
      <c r="C45" s="131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5"/>
    </row>
    <row r="46" spans="1:18" ht="14.25" customHeight="1">
      <c r="A46" s="129"/>
      <c r="B46" s="130"/>
      <c r="C46" s="13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5"/>
    </row>
    <row r="47" spans="1:18" ht="14.25" customHeight="1">
      <c r="A47" s="129"/>
      <c r="B47" s="130"/>
      <c r="C47" s="131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5"/>
    </row>
    <row r="48" spans="1:18" ht="14.25" customHeight="1">
      <c r="A48" s="129"/>
      <c r="B48" s="133"/>
      <c r="C48" s="131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4"/>
      <c r="O48" s="134"/>
      <c r="P48" s="134"/>
      <c r="Q48" s="134"/>
      <c r="R48" s="135"/>
    </row>
    <row r="49" spans="1:18" ht="14.25" customHeight="1">
      <c r="A49" s="137"/>
      <c r="B49" s="137"/>
      <c r="C49" s="137"/>
      <c r="D49" s="137"/>
      <c r="E49" s="137"/>
      <c r="F49" s="137"/>
      <c r="G49" s="137"/>
      <c r="H49" s="137"/>
      <c r="I49" s="137"/>
      <c r="J49" s="137"/>
      <c r="K49" s="137"/>
      <c r="L49" s="137"/>
      <c r="M49" s="137"/>
      <c r="N49" s="137"/>
      <c r="O49" s="137"/>
      <c r="P49" s="137"/>
      <c r="Q49" s="137"/>
      <c r="R49" s="137"/>
    </row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Y44"/>
  <sheetViews>
    <sheetView tabSelected="1"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A11" sqref="A11"/>
    </sheetView>
  </sheetViews>
  <sheetFormatPr defaultColWidth="9.140625" defaultRowHeight="12.75"/>
  <cols>
    <col min="1" max="1" width="16.00390625" style="0" customWidth="1"/>
    <col min="2" max="3" width="5.5742187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28125" style="0" customWidth="1"/>
    <col min="13" max="13" width="7.28125" style="0" customWidth="1"/>
    <col min="14" max="14" width="8.57421875" style="0" customWidth="1"/>
    <col min="15" max="15" width="7.8515625" style="0" customWidth="1"/>
    <col min="16" max="16" width="9.00390625" style="0" customWidth="1"/>
    <col min="17" max="17" width="8.57421875" style="0" customWidth="1"/>
    <col min="18" max="18" width="0.9921875" style="0" customWidth="1"/>
    <col min="19" max="19" width="4.421875" style="0" customWidth="1"/>
  </cols>
  <sheetData>
    <row r="1" spans="1:17" ht="32.25" customHeight="1" thickBot="1">
      <c r="A1" s="268" t="s">
        <v>35</v>
      </c>
      <c r="B1" s="271"/>
      <c r="C1" s="55"/>
      <c r="D1" s="55" t="s">
        <v>85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427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1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U7" s="146" t="s">
        <v>59</v>
      </c>
    </row>
    <row r="8" spans="1:21" ht="14.25" thickBot="1" thickTop="1">
      <c r="A8" s="115" t="s">
        <v>0</v>
      </c>
      <c r="B8" s="8">
        <f aca="true" t="shared" si="0" ref="B8:Q8">SUM(B12:B44)</f>
        <v>995</v>
      </c>
      <c r="C8" s="8">
        <f t="shared" si="0"/>
        <v>343</v>
      </c>
      <c r="D8" s="48">
        <f t="shared" si="0"/>
        <v>152</v>
      </c>
      <c r="E8" s="33">
        <f t="shared" si="0"/>
        <v>186</v>
      </c>
      <c r="F8" s="36">
        <f t="shared" si="0"/>
        <v>59</v>
      </c>
      <c r="G8" s="39">
        <f t="shared" si="0"/>
        <v>126</v>
      </c>
      <c r="H8" s="43">
        <f t="shared" si="0"/>
        <v>36</v>
      </c>
      <c r="I8" s="43">
        <f t="shared" si="0"/>
        <v>30</v>
      </c>
      <c r="J8" s="43">
        <f t="shared" si="0"/>
        <v>21</v>
      </c>
      <c r="K8" s="43">
        <f>SUM(K12:K47)</f>
        <v>1</v>
      </c>
      <c r="L8" s="43">
        <f t="shared" si="0"/>
        <v>34</v>
      </c>
      <c r="M8" s="43">
        <f t="shared" si="0"/>
        <v>4</v>
      </c>
      <c r="N8" s="62">
        <f t="shared" si="0"/>
        <v>3</v>
      </c>
      <c r="O8" s="77">
        <f t="shared" si="0"/>
        <v>0</v>
      </c>
      <c r="P8" s="66">
        <f t="shared" si="0"/>
        <v>1</v>
      </c>
      <c r="Q8" s="72">
        <f t="shared" si="0"/>
        <v>1</v>
      </c>
      <c r="T8" s="141" t="s">
        <v>55</v>
      </c>
      <c r="U8" s="93"/>
    </row>
    <row r="9" spans="1:21" ht="14.25" thickBot="1" thickTop="1">
      <c r="A9" s="115" t="s">
        <v>3</v>
      </c>
      <c r="B9" s="7"/>
      <c r="C9" s="59">
        <f>COUNT($C12:C44)</f>
        <v>31</v>
      </c>
      <c r="D9" s="49">
        <f aca="true" t="shared" si="1" ref="D9:Q9">D8/$C$8</f>
        <v>0.44314868804664725</v>
      </c>
      <c r="E9" s="34">
        <f t="shared" si="1"/>
        <v>0.5422740524781341</v>
      </c>
      <c r="F9" s="37">
        <f t="shared" si="1"/>
        <v>0.17201166180758018</v>
      </c>
      <c r="G9" s="40">
        <f t="shared" si="1"/>
        <v>0.3673469387755102</v>
      </c>
      <c r="H9" s="44">
        <f t="shared" si="1"/>
        <v>0.10495626822157435</v>
      </c>
      <c r="I9" s="44">
        <f t="shared" si="1"/>
        <v>0.08746355685131195</v>
      </c>
      <c r="J9" s="44">
        <f t="shared" si="1"/>
        <v>0.061224489795918366</v>
      </c>
      <c r="K9" s="44">
        <f t="shared" si="1"/>
        <v>0.0029154518950437317</v>
      </c>
      <c r="L9" s="44">
        <f t="shared" si="1"/>
        <v>0.09912536443148688</v>
      </c>
      <c r="M9" s="44">
        <f t="shared" si="1"/>
        <v>0.011661807580174927</v>
      </c>
      <c r="N9" s="63">
        <f t="shared" si="1"/>
        <v>0.008746355685131196</v>
      </c>
      <c r="O9" s="78">
        <f t="shared" si="1"/>
        <v>0</v>
      </c>
      <c r="P9" s="67">
        <f t="shared" si="1"/>
        <v>0.0029154518950437317</v>
      </c>
      <c r="Q9" s="73">
        <f t="shared" si="1"/>
        <v>0.0029154518950437317</v>
      </c>
      <c r="T9" s="145" t="s">
        <v>60</v>
      </c>
      <c r="U9" s="93"/>
    </row>
    <row r="10" spans="1:21" ht="14.25" thickBot="1" thickTop="1">
      <c r="A10" s="115" t="s">
        <v>4</v>
      </c>
      <c r="B10" s="10">
        <f>B8/C9</f>
        <v>32.096774193548384</v>
      </c>
      <c r="C10" s="10">
        <f>C8/C9</f>
        <v>11.064516129032258</v>
      </c>
      <c r="D10" s="50">
        <f>D8/$C$9</f>
        <v>4.903225806451613</v>
      </c>
      <c r="E10" s="35">
        <f aca="true" t="shared" si="2" ref="E10:Q10">E8/$C$9</f>
        <v>6</v>
      </c>
      <c r="F10" s="38">
        <f t="shared" si="2"/>
        <v>1.903225806451613</v>
      </c>
      <c r="G10" s="41">
        <f t="shared" si="2"/>
        <v>4.064516129032258</v>
      </c>
      <c r="H10" s="45">
        <f t="shared" si="2"/>
        <v>1.1612903225806452</v>
      </c>
      <c r="I10" s="45">
        <f t="shared" si="2"/>
        <v>0.967741935483871</v>
      </c>
      <c r="J10" s="45">
        <f t="shared" si="2"/>
        <v>0.6774193548387096</v>
      </c>
      <c r="K10" s="45">
        <f t="shared" si="2"/>
        <v>0.03225806451612903</v>
      </c>
      <c r="L10" s="45">
        <f t="shared" si="2"/>
        <v>1.096774193548387</v>
      </c>
      <c r="M10" s="45">
        <f t="shared" si="2"/>
        <v>0.12903225806451613</v>
      </c>
      <c r="N10" s="64">
        <f t="shared" si="2"/>
        <v>0.0967741935483871</v>
      </c>
      <c r="O10" s="79">
        <f t="shared" si="2"/>
        <v>0</v>
      </c>
      <c r="P10" s="68">
        <f t="shared" si="2"/>
        <v>0.03225806451612903</v>
      </c>
      <c r="Q10" s="74">
        <f t="shared" si="2"/>
        <v>0.03225806451612903</v>
      </c>
      <c r="T10" s="142" t="s">
        <v>61</v>
      </c>
      <c r="U10" s="93"/>
    </row>
    <row r="11" spans="1:51" ht="14.25" customHeight="1" thickBot="1" thickTop="1">
      <c r="A11" s="161" t="s">
        <v>65</v>
      </c>
      <c r="B11" s="162" t="s">
        <v>64</v>
      </c>
      <c r="C11" s="10"/>
      <c r="D11" s="176"/>
      <c r="E11" s="176"/>
      <c r="F11" s="176"/>
      <c r="G11" s="176"/>
      <c r="H11" s="176"/>
      <c r="I11" s="176"/>
      <c r="J11" s="176"/>
      <c r="K11" s="176"/>
      <c r="L11" s="176"/>
      <c r="M11" s="176"/>
      <c r="N11" s="176"/>
      <c r="O11" s="176"/>
      <c r="P11" s="176"/>
      <c r="Q11" s="17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15" t="s">
        <v>459</v>
      </c>
      <c r="B12" s="6">
        <v>8</v>
      </c>
      <c r="C12" s="104">
        <v>2</v>
      </c>
      <c r="D12" s="105">
        <v>1</v>
      </c>
      <c r="E12" s="105">
        <v>1</v>
      </c>
      <c r="F12" s="105">
        <v>1</v>
      </c>
      <c r="G12" s="105">
        <v>0</v>
      </c>
      <c r="H12" s="105">
        <v>0</v>
      </c>
      <c r="I12" s="105">
        <v>0</v>
      </c>
      <c r="J12" s="105">
        <v>0</v>
      </c>
      <c r="K12" s="105">
        <v>0</v>
      </c>
      <c r="L12" s="105">
        <v>0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R12" s="92"/>
      <c r="S12" s="93" t="s">
        <v>91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15" t="s">
        <v>458</v>
      </c>
      <c r="B13" s="6">
        <v>29</v>
      </c>
      <c r="C13" s="104">
        <v>10</v>
      </c>
      <c r="D13" s="105">
        <v>5</v>
      </c>
      <c r="E13" s="105">
        <v>5</v>
      </c>
      <c r="F13" s="105">
        <v>1</v>
      </c>
      <c r="G13" s="105">
        <v>4</v>
      </c>
      <c r="H13" s="105">
        <v>1</v>
      </c>
      <c r="I13" s="105">
        <v>2</v>
      </c>
      <c r="J13" s="105">
        <v>1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R13" s="92"/>
      <c r="S13" s="93" t="s">
        <v>93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15" t="s">
        <v>457</v>
      </c>
      <c r="B14" s="6">
        <v>18</v>
      </c>
      <c r="C14" s="104">
        <v>3</v>
      </c>
      <c r="D14" s="105">
        <v>3</v>
      </c>
      <c r="E14" s="105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R14" s="92"/>
      <c r="S14" s="93" t="s">
        <v>95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15" t="s">
        <v>456</v>
      </c>
      <c r="B15" s="6">
        <v>21</v>
      </c>
      <c r="C15" s="104">
        <v>4</v>
      </c>
      <c r="D15" s="105">
        <v>0</v>
      </c>
      <c r="E15" s="178">
        <v>1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1</v>
      </c>
      <c r="N15" s="179">
        <v>3</v>
      </c>
      <c r="O15" s="105">
        <v>0</v>
      </c>
      <c r="P15" s="105">
        <v>0</v>
      </c>
      <c r="Q15" s="105">
        <v>0</v>
      </c>
      <c r="R15" s="92"/>
      <c r="S15" s="93" t="s">
        <v>97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49" t="s">
        <v>455</v>
      </c>
      <c r="B16" s="6">
        <v>30</v>
      </c>
      <c r="C16" s="104">
        <v>8</v>
      </c>
      <c r="D16" s="105">
        <v>0</v>
      </c>
      <c r="E16" s="105">
        <v>8</v>
      </c>
      <c r="F16" s="105">
        <v>0</v>
      </c>
      <c r="G16" s="105">
        <v>8</v>
      </c>
      <c r="H16" s="105">
        <v>1</v>
      </c>
      <c r="I16" s="105">
        <v>2</v>
      </c>
      <c r="J16" s="105">
        <v>1</v>
      </c>
      <c r="K16" s="105">
        <v>0</v>
      </c>
      <c r="L16" s="105">
        <v>4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R16" s="92"/>
      <c r="S16" s="93" t="s">
        <v>99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15" t="s">
        <v>454</v>
      </c>
      <c r="B17" s="6">
        <v>22</v>
      </c>
      <c r="C17" s="104">
        <v>10</v>
      </c>
      <c r="D17" s="179">
        <v>5</v>
      </c>
      <c r="E17" s="180">
        <v>5</v>
      </c>
      <c r="F17" s="105">
        <v>1</v>
      </c>
      <c r="G17" s="105">
        <v>4</v>
      </c>
      <c r="H17" s="105">
        <v>1</v>
      </c>
      <c r="I17" s="105">
        <v>1</v>
      </c>
      <c r="J17" s="105">
        <v>0</v>
      </c>
      <c r="K17" s="105">
        <v>0</v>
      </c>
      <c r="L17" s="178">
        <v>2</v>
      </c>
      <c r="M17" s="105">
        <v>0</v>
      </c>
      <c r="N17" s="105">
        <v>0</v>
      </c>
      <c r="O17" s="105">
        <v>0</v>
      </c>
      <c r="P17" s="105">
        <v>0</v>
      </c>
      <c r="Q17" s="105">
        <v>0</v>
      </c>
      <c r="R17" s="92"/>
      <c r="S17" s="93" t="s">
        <v>87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15" t="s">
        <v>453</v>
      </c>
      <c r="B18" s="6">
        <v>15</v>
      </c>
      <c r="C18" s="104">
        <v>1</v>
      </c>
      <c r="D18" s="105">
        <v>0</v>
      </c>
      <c r="E18" s="105">
        <v>1</v>
      </c>
      <c r="F18" s="105">
        <v>0</v>
      </c>
      <c r="G18" s="105">
        <v>1</v>
      </c>
      <c r="H18" s="105">
        <v>1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R18" s="92"/>
      <c r="S18" s="93" t="s">
        <v>89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15" t="s">
        <v>452</v>
      </c>
      <c r="B19" s="6">
        <v>8</v>
      </c>
      <c r="C19" s="104">
        <v>1</v>
      </c>
      <c r="D19" s="105">
        <v>1</v>
      </c>
      <c r="E19" s="105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R19" s="92"/>
      <c r="S19" s="93" t="s">
        <v>91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15" t="s">
        <v>451</v>
      </c>
      <c r="B20" s="6">
        <v>44</v>
      </c>
      <c r="C20" s="104">
        <v>17</v>
      </c>
      <c r="D20" s="180">
        <v>17</v>
      </c>
      <c r="E20" s="178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3">
        <v>0</v>
      </c>
      <c r="O20" s="3">
        <v>0</v>
      </c>
      <c r="P20" s="3">
        <v>0</v>
      </c>
      <c r="Q20" s="3">
        <v>0</v>
      </c>
      <c r="R20" s="92"/>
      <c r="S20" s="93" t="s">
        <v>93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15" t="s">
        <v>450</v>
      </c>
      <c r="B21" s="6">
        <v>21</v>
      </c>
      <c r="C21" s="104">
        <v>5</v>
      </c>
      <c r="D21" s="179">
        <v>4</v>
      </c>
      <c r="E21" s="178">
        <v>1</v>
      </c>
      <c r="F21" s="105">
        <v>0</v>
      </c>
      <c r="G21" s="105">
        <v>1</v>
      </c>
      <c r="H21" s="105">
        <v>0</v>
      </c>
      <c r="I21" s="105">
        <v>0</v>
      </c>
      <c r="J21" s="105">
        <v>0</v>
      </c>
      <c r="K21" s="105">
        <v>0</v>
      </c>
      <c r="L21" s="105">
        <v>0</v>
      </c>
      <c r="M21" s="105">
        <v>1</v>
      </c>
      <c r="N21" s="105">
        <v>0</v>
      </c>
      <c r="O21" s="105">
        <v>0</v>
      </c>
      <c r="P21" s="105">
        <v>0</v>
      </c>
      <c r="Q21" s="105">
        <v>0</v>
      </c>
      <c r="R21" s="92"/>
      <c r="S21" s="93" t="s">
        <v>95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15" t="s">
        <v>449</v>
      </c>
      <c r="B22" s="6">
        <v>19</v>
      </c>
      <c r="C22" s="104">
        <v>2</v>
      </c>
      <c r="D22" s="105">
        <v>0</v>
      </c>
      <c r="E22" s="178">
        <v>2</v>
      </c>
      <c r="F22" s="105">
        <v>0</v>
      </c>
      <c r="G22" s="105">
        <v>2</v>
      </c>
      <c r="H22" s="105">
        <v>2</v>
      </c>
      <c r="I22" s="105">
        <v>0</v>
      </c>
      <c r="J22" s="105">
        <v>0</v>
      </c>
      <c r="K22" s="105">
        <v>0</v>
      </c>
      <c r="L22" s="105">
        <v>0</v>
      </c>
      <c r="M22" s="105">
        <v>0</v>
      </c>
      <c r="N22" s="178">
        <v>0</v>
      </c>
      <c r="O22" s="105">
        <v>0</v>
      </c>
      <c r="P22" s="105">
        <v>0</v>
      </c>
      <c r="Q22" s="105">
        <v>0</v>
      </c>
      <c r="R22" s="92"/>
      <c r="S22" s="93" t="s">
        <v>97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49" t="s">
        <v>448</v>
      </c>
      <c r="B23" s="6">
        <v>30</v>
      </c>
      <c r="C23" s="104">
        <v>5</v>
      </c>
      <c r="D23" s="105">
        <v>0</v>
      </c>
      <c r="E23" s="105">
        <v>5</v>
      </c>
      <c r="F23" s="105">
        <v>0</v>
      </c>
      <c r="G23" s="105">
        <v>5</v>
      </c>
      <c r="H23" s="105">
        <v>1</v>
      </c>
      <c r="I23" s="105">
        <v>1</v>
      </c>
      <c r="J23" s="105">
        <v>1</v>
      </c>
      <c r="K23" s="105">
        <v>0</v>
      </c>
      <c r="L23" s="105">
        <v>2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R23" s="92"/>
      <c r="S23" s="93" t="s">
        <v>99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15" t="s">
        <v>447</v>
      </c>
      <c r="B24" s="6">
        <v>48</v>
      </c>
      <c r="C24" s="104">
        <v>20</v>
      </c>
      <c r="D24" s="179">
        <v>7</v>
      </c>
      <c r="E24" s="180">
        <v>13</v>
      </c>
      <c r="F24" s="105">
        <v>6</v>
      </c>
      <c r="G24" s="105">
        <v>7</v>
      </c>
      <c r="H24" s="105">
        <v>2</v>
      </c>
      <c r="I24" s="105">
        <v>2</v>
      </c>
      <c r="J24" s="105">
        <v>1</v>
      </c>
      <c r="K24" s="105">
        <v>0</v>
      </c>
      <c r="L24" s="178">
        <v>1</v>
      </c>
      <c r="M24" s="105">
        <v>1</v>
      </c>
      <c r="N24" s="105">
        <v>0</v>
      </c>
      <c r="O24" s="105">
        <v>0</v>
      </c>
      <c r="P24" s="105">
        <v>0</v>
      </c>
      <c r="Q24" s="105">
        <v>0</v>
      </c>
      <c r="R24" s="92"/>
      <c r="S24" s="93" t="s">
        <v>87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115" t="s">
        <v>446</v>
      </c>
      <c r="B25" s="6">
        <v>55</v>
      </c>
      <c r="C25" s="104">
        <v>25</v>
      </c>
      <c r="D25" s="180">
        <v>24</v>
      </c>
      <c r="E25" s="179">
        <v>1</v>
      </c>
      <c r="F25" s="105">
        <v>0</v>
      </c>
      <c r="G25" s="105">
        <v>1</v>
      </c>
      <c r="H25" s="105">
        <v>0</v>
      </c>
      <c r="I25" s="105">
        <v>1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R25" s="92"/>
      <c r="S25" s="93" t="s">
        <v>89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15" t="s">
        <v>445</v>
      </c>
      <c r="B26" s="6">
        <v>49</v>
      </c>
      <c r="C26" s="104">
        <v>21</v>
      </c>
      <c r="D26" s="179">
        <v>7</v>
      </c>
      <c r="E26" s="180">
        <v>14</v>
      </c>
      <c r="F26" s="105">
        <v>6</v>
      </c>
      <c r="G26" s="105">
        <v>8</v>
      </c>
      <c r="H26" s="105">
        <v>3</v>
      </c>
      <c r="I26" s="105">
        <v>2</v>
      </c>
      <c r="J26" s="105">
        <v>1</v>
      </c>
      <c r="K26" s="105">
        <v>0</v>
      </c>
      <c r="L26" s="105">
        <v>1</v>
      </c>
      <c r="M26" s="105">
        <v>1</v>
      </c>
      <c r="N26" s="105">
        <v>0</v>
      </c>
      <c r="O26" s="105">
        <v>0</v>
      </c>
      <c r="P26" s="105">
        <v>0</v>
      </c>
      <c r="Q26" s="105">
        <v>0</v>
      </c>
      <c r="R26" s="92"/>
      <c r="S26" s="93" t="s">
        <v>91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15" t="s">
        <v>444</v>
      </c>
      <c r="B27" s="6">
        <v>50</v>
      </c>
      <c r="C27" s="104">
        <v>21</v>
      </c>
      <c r="D27" s="105">
        <v>9</v>
      </c>
      <c r="E27" s="105">
        <v>12</v>
      </c>
      <c r="F27" s="105">
        <v>5</v>
      </c>
      <c r="G27" s="105">
        <v>7</v>
      </c>
      <c r="H27" s="105">
        <v>2</v>
      </c>
      <c r="I27" s="105">
        <v>2</v>
      </c>
      <c r="J27" s="105">
        <v>3</v>
      </c>
      <c r="K27" s="105">
        <v>0</v>
      </c>
      <c r="L27" s="105">
        <v>0</v>
      </c>
      <c r="M27" s="105">
        <v>0</v>
      </c>
      <c r="N27" s="3">
        <v>0</v>
      </c>
      <c r="O27" s="3">
        <v>0</v>
      </c>
      <c r="P27" s="3">
        <v>0</v>
      </c>
      <c r="Q27" s="3">
        <v>0</v>
      </c>
      <c r="R27" s="92"/>
      <c r="S27" s="93" t="s">
        <v>93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15" t="s">
        <v>443</v>
      </c>
      <c r="B28" s="6">
        <v>21</v>
      </c>
      <c r="C28" s="104">
        <v>5</v>
      </c>
      <c r="D28" s="105">
        <v>5</v>
      </c>
      <c r="E28" s="105">
        <v>0</v>
      </c>
      <c r="F28" s="105">
        <v>0</v>
      </c>
      <c r="G28" s="105">
        <v>0</v>
      </c>
      <c r="H28" s="105">
        <v>0</v>
      </c>
      <c r="I28" s="105">
        <v>0</v>
      </c>
      <c r="J28" s="105">
        <v>0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R28" s="92"/>
      <c r="S28" s="93" t="s">
        <v>95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15" t="s">
        <v>442</v>
      </c>
      <c r="B29" s="6">
        <v>15</v>
      </c>
      <c r="C29" s="104">
        <v>2</v>
      </c>
      <c r="D29" s="178">
        <v>2</v>
      </c>
      <c r="E29" s="105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78">
        <v>0</v>
      </c>
      <c r="O29" s="105">
        <v>0</v>
      </c>
      <c r="P29" s="105">
        <v>0</v>
      </c>
      <c r="Q29" s="105">
        <v>0</v>
      </c>
      <c r="R29" s="92"/>
      <c r="S29" s="93" t="s">
        <v>97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49" t="s">
        <v>441</v>
      </c>
      <c r="B30" s="6">
        <v>34</v>
      </c>
      <c r="C30" s="104">
        <v>7</v>
      </c>
      <c r="D30" s="105">
        <v>0</v>
      </c>
      <c r="E30" s="105">
        <v>7</v>
      </c>
      <c r="F30" s="105">
        <v>1</v>
      </c>
      <c r="G30" s="105">
        <v>6</v>
      </c>
      <c r="H30" s="105">
        <v>1</v>
      </c>
      <c r="I30" s="105">
        <v>0</v>
      </c>
      <c r="J30" s="105">
        <v>2</v>
      </c>
      <c r="K30" s="105">
        <v>0</v>
      </c>
      <c r="L30" s="105">
        <v>3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R30" s="92"/>
      <c r="S30" s="93" t="s">
        <v>99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15" t="s">
        <v>440</v>
      </c>
      <c r="B31" s="6">
        <v>51</v>
      </c>
      <c r="C31" s="104">
        <v>22</v>
      </c>
      <c r="D31" s="179">
        <v>8</v>
      </c>
      <c r="E31" s="180">
        <v>14</v>
      </c>
      <c r="F31" s="105">
        <v>5</v>
      </c>
      <c r="G31" s="105">
        <v>9</v>
      </c>
      <c r="H31" s="105">
        <v>2</v>
      </c>
      <c r="I31" s="105">
        <v>3</v>
      </c>
      <c r="J31" s="105">
        <v>1</v>
      </c>
      <c r="K31" s="105">
        <v>0</v>
      </c>
      <c r="L31" s="178">
        <v>2</v>
      </c>
      <c r="M31" s="105">
        <v>0</v>
      </c>
      <c r="N31" s="105">
        <v>0</v>
      </c>
      <c r="O31" s="105">
        <v>0</v>
      </c>
      <c r="P31" s="105">
        <v>0</v>
      </c>
      <c r="Q31" s="105">
        <v>0</v>
      </c>
      <c r="R31" s="92"/>
      <c r="S31" s="93" t="s">
        <v>87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115" t="s">
        <v>439</v>
      </c>
      <c r="B32" s="6">
        <v>50</v>
      </c>
      <c r="C32" s="104">
        <v>20</v>
      </c>
      <c r="D32" s="105">
        <v>9</v>
      </c>
      <c r="E32" s="105">
        <v>11</v>
      </c>
      <c r="F32" s="105">
        <v>5</v>
      </c>
      <c r="G32" s="105">
        <v>6</v>
      </c>
      <c r="H32" s="105">
        <v>2</v>
      </c>
      <c r="I32" s="105">
        <v>3</v>
      </c>
      <c r="J32" s="105">
        <v>1</v>
      </c>
      <c r="K32" s="105">
        <v>0</v>
      </c>
      <c r="L32" s="105">
        <v>0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R32" s="92"/>
      <c r="S32" s="93" t="s">
        <v>89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15" t="s">
        <v>438</v>
      </c>
      <c r="B33" s="6">
        <v>47</v>
      </c>
      <c r="C33" s="104">
        <v>23</v>
      </c>
      <c r="D33" s="179">
        <v>8</v>
      </c>
      <c r="E33" s="180">
        <v>15</v>
      </c>
      <c r="F33" s="105">
        <v>6</v>
      </c>
      <c r="G33" s="105">
        <v>9</v>
      </c>
      <c r="H33" s="105">
        <v>3</v>
      </c>
      <c r="I33" s="105">
        <v>3</v>
      </c>
      <c r="J33" s="105">
        <v>2</v>
      </c>
      <c r="K33" s="105">
        <v>0</v>
      </c>
      <c r="L33" s="178">
        <v>1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R33" s="92"/>
      <c r="S33" s="93" t="s">
        <v>91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15" t="s">
        <v>437</v>
      </c>
      <c r="B34" s="6">
        <v>46</v>
      </c>
      <c r="C34" s="104">
        <v>18</v>
      </c>
      <c r="D34" s="105">
        <v>9</v>
      </c>
      <c r="E34" s="105">
        <v>9</v>
      </c>
      <c r="F34" s="105">
        <v>4</v>
      </c>
      <c r="G34" s="105">
        <v>5</v>
      </c>
      <c r="H34" s="105">
        <v>3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3">
        <v>0</v>
      </c>
      <c r="O34" s="3">
        <v>0</v>
      </c>
      <c r="P34" s="3">
        <v>0</v>
      </c>
      <c r="Q34" s="3">
        <v>0</v>
      </c>
      <c r="R34" s="92"/>
      <c r="S34" s="93" t="s">
        <v>93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15" t="s">
        <v>436</v>
      </c>
      <c r="B35" s="6">
        <v>19</v>
      </c>
      <c r="C35" s="104">
        <v>4</v>
      </c>
      <c r="D35" s="105">
        <v>4</v>
      </c>
      <c r="E35" s="105">
        <v>0</v>
      </c>
      <c r="F35" s="105">
        <v>0</v>
      </c>
      <c r="G35" s="105">
        <v>0</v>
      </c>
      <c r="H35" s="105">
        <v>0</v>
      </c>
      <c r="I35" s="105">
        <v>0</v>
      </c>
      <c r="J35" s="105">
        <v>0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R35" s="92"/>
      <c r="S35" s="93" t="s">
        <v>95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149" t="s">
        <v>435</v>
      </c>
      <c r="B36" s="6">
        <v>15</v>
      </c>
      <c r="C36" s="104">
        <v>3</v>
      </c>
      <c r="D36" s="105">
        <v>0</v>
      </c>
      <c r="E36" s="178">
        <v>3</v>
      </c>
      <c r="F36" s="105">
        <v>0</v>
      </c>
      <c r="G36" s="105">
        <v>3</v>
      </c>
      <c r="H36" s="105">
        <v>1</v>
      </c>
      <c r="I36" s="105">
        <v>0</v>
      </c>
      <c r="J36" s="105">
        <v>1</v>
      </c>
      <c r="K36" s="105">
        <v>0</v>
      </c>
      <c r="L36" s="105">
        <v>1</v>
      </c>
      <c r="M36" s="105">
        <v>0</v>
      </c>
      <c r="N36" s="178">
        <v>0</v>
      </c>
      <c r="O36" s="105">
        <v>0</v>
      </c>
      <c r="P36" s="105">
        <v>0</v>
      </c>
      <c r="Q36" s="105">
        <v>0</v>
      </c>
      <c r="R36" s="92"/>
      <c r="S36" s="93" t="s">
        <v>97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49" t="s">
        <v>434</v>
      </c>
      <c r="B37" s="6">
        <v>31</v>
      </c>
      <c r="C37" s="104">
        <v>6</v>
      </c>
      <c r="D37" s="105">
        <v>0</v>
      </c>
      <c r="E37" s="105">
        <v>6</v>
      </c>
      <c r="F37" s="105">
        <v>0</v>
      </c>
      <c r="G37" s="105">
        <v>6</v>
      </c>
      <c r="H37" s="105">
        <v>1</v>
      </c>
      <c r="I37" s="105">
        <v>1</v>
      </c>
      <c r="J37" s="105">
        <v>1</v>
      </c>
      <c r="K37" s="105">
        <v>0</v>
      </c>
      <c r="L37" s="105">
        <v>3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R37" s="92"/>
      <c r="S37" s="93" t="s">
        <v>99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49" t="s">
        <v>429</v>
      </c>
      <c r="B38" s="6">
        <v>48</v>
      </c>
      <c r="C38" s="104">
        <v>20</v>
      </c>
      <c r="D38" s="178">
        <v>0</v>
      </c>
      <c r="E38" s="180">
        <v>20</v>
      </c>
      <c r="F38" s="105">
        <v>3</v>
      </c>
      <c r="G38" s="105">
        <v>17</v>
      </c>
      <c r="H38" s="105">
        <v>3</v>
      </c>
      <c r="I38" s="105">
        <v>1</v>
      </c>
      <c r="J38" s="105">
        <v>1</v>
      </c>
      <c r="K38" s="105">
        <v>1</v>
      </c>
      <c r="L38" s="105">
        <v>11</v>
      </c>
      <c r="M38" s="105">
        <v>0</v>
      </c>
      <c r="N38" s="105">
        <v>0</v>
      </c>
      <c r="O38" s="105">
        <v>0</v>
      </c>
      <c r="P38" s="105">
        <v>0</v>
      </c>
      <c r="Q38" s="105">
        <v>0</v>
      </c>
      <c r="R38" s="92"/>
      <c r="S38" s="93" t="s">
        <v>87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115" t="s">
        <v>430</v>
      </c>
      <c r="B39" s="6">
        <v>49</v>
      </c>
      <c r="C39" s="104">
        <v>20</v>
      </c>
      <c r="D39" s="179">
        <v>7</v>
      </c>
      <c r="E39" s="180">
        <v>13</v>
      </c>
      <c r="F39" s="105">
        <v>6</v>
      </c>
      <c r="G39" s="105">
        <v>7</v>
      </c>
      <c r="H39" s="105">
        <v>2</v>
      </c>
      <c r="I39" s="105">
        <v>2</v>
      </c>
      <c r="J39" s="105">
        <v>1</v>
      </c>
      <c r="K39" s="105">
        <v>0</v>
      </c>
      <c r="L39" s="178">
        <v>2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R39" s="92"/>
      <c r="S39" s="93" t="s">
        <v>89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15" t="s">
        <v>431</v>
      </c>
      <c r="B40" s="6">
        <v>42</v>
      </c>
      <c r="C40" s="104">
        <v>19</v>
      </c>
      <c r="D40" s="179">
        <v>8</v>
      </c>
      <c r="E40" s="180">
        <v>11</v>
      </c>
      <c r="F40" s="105">
        <v>5</v>
      </c>
      <c r="G40" s="105">
        <v>6</v>
      </c>
      <c r="H40" s="105">
        <v>2</v>
      </c>
      <c r="I40" s="105">
        <v>2</v>
      </c>
      <c r="J40" s="105">
        <v>1</v>
      </c>
      <c r="K40" s="105">
        <v>0</v>
      </c>
      <c r="L40" s="178">
        <v>1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R40" s="92"/>
      <c r="S40" s="93" t="s">
        <v>91</v>
      </c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Bot="1" thickTop="1">
      <c r="A41" s="115" t="s">
        <v>432</v>
      </c>
      <c r="B41" s="6">
        <v>41</v>
      </c>
      <c r="C41" s="104">
        <v>16</v>
      </c>
      <c r="D41" s="105">
        <v>8</v>
      </c>
      <c r="E41" s="105">
        <v>8</v>
      </c>
      <c r="F41" s="105">
        <v>4</v>
      </c>
      <c r="G41" s="105">
        <v>4</v>
      </c>
      <c r="H41" s="105">
        <v>2</v>
      </c>
      <c r="I41" s="105">
        <v>1</v>
      </c>
      <c r="J41" s="105">
        <v>1</v>
      </c>
      <c r="K41" s="105">
        <v>0</v>
      </c>
      <c r="L41" s="105">
        <v>0</v>
      </c>
      <c r="M41" s="105">
        <v>0</v>
      </c>
      <c r="N41" s="3">
        <v>0</v>
      </c>
      <c r="O41" s="3">
        <v>0</v>
      </c>
      <c r="P41" s="3">
        <v>0</v>
      </c>
      <c r="Q41" s="3">
        <v>0</v>
      </c>
      <c r="R41" s="92"/>
      <c r="S41" s="93" t="s">
        <v>93</v>
      </c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 thickBot="1" thickTop="1">
      <c r="A42" s="115" t="s">
        <v>433</v>
      </c>
      <c r="B42" s="6">
        <v>19</v>
      </c>
      <c r="C42" s="104">
        <v>3</v>
      </c>
      <c r="D42" s="179">
        <v>1</v>
      </c>
      <c r="E42" s="105">
        <v>0</v>
      </c>
      <c r="F42" s="105">
        <v>0</v>
      </c>
      <c r="G42" s="105">
        <v>0</v>
      </c>
      <c r="H42" s="105">
        <v>0</v>
      </c>
      <c r="I42" s="105">
        <v>0</v>
      </c>
      <c r="J42" s="105">
        <v>0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78">
        <v>1</v>
      </c>
      <c r="Q42" s="178">
        <v>1</v>
      </c>
      <c r="R42" s="92"/>
      <c r="S42" s="93" t="s">
        <v>95</v>
      </c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R43" s="92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19" ht="14.25" customHeight="1" thickBot="1" thickTop="1">
      <c r="A44" s="103"/>
      <c r="B44" s="6"/>
      <c r="C44" s="104"/>
      <c r="D44" s="105"/>
      <c r="E44" s="105"/>
      <c r="F44" s="105"/>
      <c r="G44" s="105"/>
      <c r="H44" s="105"/>
      <c r="I44" s="105"/>
      <c r="J44" s="105"/>
      <c r="K44" s="105"/>
      <c r="L44" s="105"/>
      <c r="M44" s="105"/>
      <c r="N44" s="3"/>
      <c r="O44" s="3"/>
      <c r="P44" s="3"/>
      <c r="Q44" s="3"/>
      <c r="R44" s="167"/>
      <c r="S44" s="146"/>
    </row>
    <row r="45" ht="14.25" customHeight="1" thickTop="1"/>
    <row r="46" ht="14.25" customHeight="1"/>
    <row r="47" ht="14.25" customHeight="1"/>
    <row r="4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T13"/>
  <sheetViews>
    <sheetView workbookViewId="0" topLeftCell="A1">
      <selection activeCell="A11" sqref="A11"/>
    </sheetView>
  </sheetViews>
  <sheetFormatPr defaultColWidth="9.140625" defaultRowHeight="12.75"/>
  <cols>
    <col min="1" max="1" width="12.57421875" style="0" customWidth="1"/>
    <col min="2" max="2" width="6.00390625" style="0" customWidth="1"/>
    <col min="3" max="3" width="5.140625" style="0" customWidth="1"/>
    <col min="4" max="4" width="9.00390625" style="0" customWidth="1"/>
    <col min="5" max="5" width="8.421875" style="0" customWidth="1"/>
    <col min="6" max="6" width="9.8515625" style="0" customWidth="1"/>
    <col min="7" max="7" width="7.8515625" style="0" customWidth="1"/>
    <col min="8" max="8" width="6.7109375" style="0" customWidth="1"/>
    <col min="9" max="11" width="6.421875" style="0" customWidth="1"/>
    <col min="12" max="12" width="7.140625" style="0" customWidth="1"/>
    <col min="13" max="13" width="7.57421875" style="0" customWidth="1"/>
    <col min="14" max="14" width="7.28125" style="0" customWidth="1"/>
    <col min="16" max="16" width="8.00390625" style="0" customWidth="1"/>
    <col min="17" max="17" width="9.28125" style="0" customWidth="1"/>
    <col min="19" max="19" width="3.28125" style="0" customWidth="1"/>
  </cols>
  <sheetData>
    <row r="1" spans="1:19" ht="35.25" customHeight="1" thickBot="1">
      <c r="A1" s="51"/>
      <c r="B1" s="55" t="s">
        <v>34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  <c r="R1" s="51"/>
      <c r="S1" s="51"/>
    </row>
    <row r="2" spans="1:19" ht="15.7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  <c r="R2" s="51"/>
      <c r="S2" s="51"/>
    </row>
    <row r="3" spans="1:19" ht="13.5" thickTop="1">
      <c r="A3" s="152">
        <v>37987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5"/>
      <c r="N3" s="17"/>
      <c r="O3" s="60"/>
      <c r="P3" s="75"/>
      <c r="Q3" s="69"/>
      <c r="R3" s="70"/>
      <c r="S3" s="51"/>
    </row>
    <row r="4" spans="1:19" ht="13.5" thickBot="1">
      <c r="A4" s="97" t="s">
        <v>51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1"/>
      <c r="N4" s="22"/>
      <c r="O4" s="85" t="s">
        <v>26</v>
      </c>
      <c r="P4" s="86" t="s">
        <v>22</v>
      </c>
      <c r="Q4" s="87" t="s">
        <v>25</v>
      </c>
      <c r="R4" s="88" t="s">
        <v>24</v>
      </c>
      <c r="S4" s="51"/>
    </row>
    <row r="5" spans="1:19" ht="28.5" customHeight="1" thickBot="1" thickTop="1">
      <c r="A5" s="268" t="s">
        <v>35</v>
      </c>
      <c r="B5" s="269"/>
      <c r="C5" s="270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6"/>
      <c r="N5" s="27"/>
      <c r="O5" s="61"/>
      <c r="P5" s="76"/>
      <c r="Q5" s="65"/>
      <c r="R5" s="71"/>
      <c r="S5" s="51"/>
    </row>
    <row r="6" spans="1:19" ht="28.5" customHeight="1" thickBot="1" thickTop="1">
      <c r="A6" s="269"/>
      <c r="B6" s="269"/>
      <c r="C6" s="270"/>
      <c r="D6" s="47"/>
      <c r="E6" s="24" t="s">
        <v>18</v>
      </c>
      <c r="F6" s="28" t="s">
        <v>6</v>
      </c>
      <c r="G6" s="29"/>
      <c r="H6" s="30"/>
      <c r="I6" s="30"/>
      <c r="J6" s="30"/>
      <c r="K6" s="30"/>
      <c r="L6" s="30"/>
      <c r="M6" s="30"/>
      <c r="N6" s="31"/>
      <c r="O6" s="61"/>
      <c r="P6" s="76"/>
      <c r="Q6" s="65"/>
      <c r="R6" s="71"/>
      <c r="S6" s="51"/>
    </row>
    <row r="7" spans="1:19" ht="63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12</v>
      </c>
      <c r="J7" s="56" t="s">
        <v>36</v>
      </c>
      <c r="K7" s="56" t="s">
        <v>37</v>
      </c>
      <c r="L7" s="56" t="s">
        <v>14</v>
      </c>
      <c r="M7" s="56" t="s">
        <v>41</v>
      </c>
      <c r="N7" s="57" t="s">
        <v>16</v>
      </c>
      <c r="O7" s="61"/>
      <c r="P7" s="76"/>
      <c r="Q7" s="65"/>
      <c r="R7" s="71"/>
      <c r="S7" s="51"/>
    </row>
    <row r="8" spans="1:19" ht="14.25" thickBot="1" thickTop="1">
      <c r="A8" s="91" t="s">
        <v>0</v>
      </c>
      <c r="B8" s="8">
        <v>23159</v>
      </c>
      <c r="C8" s="108">
        <v>8964</v>
      </c>
      <c r="D8" s="110">
        <v>3126</v>
      </c>
      <c r="E8" s="109">
        <v>3682</v>
      </c>
      <c r="F8" s="38">
        <v>895</v>
      </c>
      <c r="G8" s="41">
        <v>2787</v>
      </c>
      <c r="H8" s="43">
        <v>629</v>
      </c>
      <c r="I8" s="43">
        <v>341</v>
      </c>
      <c r="J8" s="43">
        <v>489</v>
      </c>
      <c r="K8" s="43">
        <v>279</v>
      </c>
      <c r="L8" s="43">
        <v>134</v>
      </c>
      <c r="M8" s="43">
        <v>558</v>
      </c>
      <c r="N8" s="43">
        <v>357</v>
      </c>
      <c r="O8" s="64">
        <v>549</v>
      </c>
      <c r="P8" s="79">
        <v>285</v>
      </c>
      <c r="Q8" s="68">
        <v>1070</v>
      </c>
      <c r="R8" s="74">
        <v>257</v>
      </c>
      <c r="S8" s="51"/>
    </row>
    <row r="9" spans="1:20" ht="14.25" thickBot="1" thickTop="1">
      <c r="A9" s="91" t="s">
        <v>29</v>
      </c>
      <c r="B9" s="7"/>
      <c r="C9" s="4"/>
      <c r="D9" s="107">
        <v>0.34872824631860777</v>
      </c>
      <c r="E9" s="34">
        <v>0.4107541276215975</v>
      </c>
      <c r="F9" s="37">
        <v>0.09984381972333779</v>
      </c>
      <c r="G9" s="40">
        <v>0.3109103078982597</v>
      </c>
      <c r="H9" s="44">
        <v>0.07016956715751896</v>
      </c>
      <c r="I9" s="44">
        <v>0.03804105310129406</v>
      </c>
      <c r="J9" s="44">
        <v>0.054551539491298526</v>
      </c>
      <c r="K9" s="44">
        <v>0.03112449799196787</v>
      </c>
      <c r="L9" s="44">
        <v>0.01494868362338242</v>
      </c>
      <c r="M9" s="44">
        <v>0.06224899598393574</v>
      </c>
      <c r="N9" s="44">
        <v>0.03982597054886212</v>
      </c>
      <c r="O9" s="63">
        <v>0.06124497991967871</v>
      </c>
      <c r="P9" s="78">
        <v>0.03179384203480589</v>
      </c>
      <c r="Q9" s="67">
        <v>0.11936635430611334</v>
      </c>
      <c r="R9" s="73">
        <v>0.028670236501561804</v>
      </c>
      <c r="S9" s="51"/>
      <c r="T9" s="106"/>
    </row>
    <row r="10" spans="1:19" ht="14.25" thickBot="1" thickTop="1">
      <c r="A10" s="91" t="s">
        <v>4</v>
      </c>
      <c r="B10" s="10">
        <v>63.275956284153004</v>
      </c>
      <c r="C10" s="10">
        <v>24.491803278688526</v>
      </c>
      <c r="D10" s="50">
        <v>8.540983606557377</v>
      </c>
      <c r="E10" s="35">
        <v>10.060109289617486</v>
      </c>
      <c r="F10" s="38">
        <v>2.4453551912568305</v>
      </c>
      <c r="G10" s="41">
        <v>7.614754098360656</v>
      </c>
      <c r="H10" s="45">
        <v>1.7185792349726776</v>
      </c>
      <c r="I10" s="45">
        <v>0.9316939890710383</v>
      </c>
      <c r="J10" s="45">
        <v>1.3360655737704918</v>
      </c>
      <c r="K10" s="45">
        <v>0.7622950819672131</v>
      </c>
      <c r="L10" s="45">
        <v>0.366120218579235</v>
      </c>
      <c r="M10" s="45">
        <v>1.5245901639344261</v>
      </c>
      <c r="N10" s="45">
        <v>0.9754098360655737</v>
      </c>
      <c r="O10" s="64">
        <v>1.5</v>
      </c>
      <c r="P10" s="79">
        <v>0.7786885245901639</v>
      </c>
      <c r="Q10" s="68">
        <v>2.9234972677595628</v>
      </c>
      <c r="R10" s="74">
        <v>0.7021857923497268</v>
      </c>
      <c r="S10" s="51"/>
    </row>
    <row r="11" spans="1:16" ht="13.5" thickTop="1">
      <c r="A11" s="1"/>
      <c r="B11" s="11"/>
      <c r="C11" s="12"/>
      <c r="D11" s="12"/>
      <c r="E11" s="12"/>
      <c r="F11" s="12"/>
      <c r="G11" s="12"/>
      <c r="H11" s="23"/>
      <c r="I11" s="23"/>
      <c r="J11" s="23"/>
      <c r="K11" s="23"/>
      <c r="L11" s="23"/>
      <c r="M11" s="23"/>
      <c r="N11" s="23"/>
      <c r="O11" s="58"/>
      <c r="P11" s="58"/>
    </row>
    <row r="13" ht="12.75">
      <c r="J13" s="11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5:C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22"/>
  <sheetViews>
    <sheetView workbookViewId="0" topLeftCell="A1">
      <selection activeCell="A11" sqref="A11"/>
    </sheetView>
  </sheetViews>
  <sheetFormatPr defaultColWidth="9.140625" defaultRowHeight="12.75"/>
  <cols>
    <col min="1" max="1" width="15.8515625" style="0" customWidth="1"/>
    <col min="2" max="3" width="6.57421875" style="0" customWidth="1"/>
    <col min="5" max="5" width="8.57421875" style="0" customWidth="1"/>
    <col min="8" max="12" width="7.57421875" style="0" customWidth="1"/>
    <col min="13" max="13" width="9.00390625" style="0" customWidth="1"/>
    <col min="15" max="15" width="9.57421875" style="0" customWidth="1"/>
    <col min="16" max="16" width="9.28125" style="0" customWidth="1"/>
    <col min="17" max="17" width="9.00390625" style="0" customWidth="1"/>
    <col min="18" max="18" width="9.28125" style="0" customWidth="1"/>
  </cols>
  <sheetData>
    <row r="1" spans="1:16" ht="29.25" customHeight="1" thickBot="1">
      <c r="A1" s="51"/>
      <c r="B1" s="55" t="s">
        <v>69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</row>
    <row r="2" spans="1:16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</row>
    <row r="3" spans="1:16" ht="12.75" customHeight="1" thickTop="1">
      <c r="A3" s="114">
        <v>38717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5"/>
      <c r="L3" s="17"/>
      <c r="M3" s="60"/>
      <c r="N3" s="75"/>
      <c r="O3" s="69"/>
      <c r="P3" s="70"/>
    </row>
    <row r="4" spans="1:16" ht="15" customHeight="1" thickBot="1">
      <c r="A4" s="140" t="s">
        <v>54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1"/>
      <c r="L4" s="22"/>
      <c r="M4" s="85" t="s">
        <v>26</v>
      </c>
      <c r="N4" s="86" t="s">
        <v>22</v>
      </c>
      <c r="O4" s="87" t="s">
        <v>25</v>
      </c>
      <c r="P4" s="88" t="s">
        <v>24</v>
      </c>
    </row>
    <row r="5" spans="1:16" ht="33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7"/>
      <c r="M5" s="61"/>
      <c r="N5" s="76"/>
      <c r="O5" s="65"/>
      <c r="P5" s="71"/>
    </row>
    <row r="6" spans="1:16" ht="33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1"/>
      <c r="M6" s="61"/>
      <c r="N6" s="76"/>
      <c r="O6" s="65"/>
      <c r="P6" s="71"/>
    </row>
    <row r="7" spans="1:16" ht="63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41</v>
      </c>
      <c r="L7" s="57" t="s">
        <v>16</v>
      </c>
      <c r="M7" s="61"/>
      <c r="N7" s="76"/>
      <c r="O7" s="65"/>
      <c r="P7" s="71"/>
    </row>
    <row r="8" spans="1:16" ht="14.25" thickBot="1" thickTop="1">
      <c r="A8" s="91" t="s">
        <v>0</v>
      </c>
      <c r="B8" s="8">
        <v>24572</v>
      </c>
      <c r="C8" s="108">
        <v>9323</v>
      </c>
      <c r="D8" s="110">
        <v>2677</v>
      </c>
      <c r="E8" s="113">
        <v>4086</v>
      </c>
      <c r="F8" s="94">
        <v>1100</v>
      </c>
      <c r="G8" s="39">
        <v>2986</v>
      </c>
      <c r="H8" s="43">
        <v>640</v>
      </c>
      <c r="I8" s="43">
        <v>693</v>
      </c>
      <c r="J8" s="43">
        <v>484</v>
      </c>
      <c r="K8" s="43">
        <v>996</v>
      </c>
      <c r="L8" s="43">
        <v>173</v>
      </c>
      <c r="M8" s="62">
        <v>231</v>
      </c>
      <c r="N8" s="77">
        <v>325</v>
      </c>
      <c r="O8" s="66">
        <v>1569</v>
      </c>
      <c r="P8" s="72">
        <v>476</v>
      </c>
    </row>
    <row r="9" spans="1:16" ht="14.25" thickBot="1" thickTop="1">
      <c r="A9" s="91" t="s">
        <v>29</v>
      </c>
      <c r="B9" s="7"/>
      <c r="C9" s="4">
        <v>365</v>
      </c>
      <c r="D9" s="107">
        <v>0.28713933283277915</v>
      </c>
      <c r="E9" s="107">
        <v>0.4382709428295613</v>
      </c>
      <c r="F9" s="107">
        <v>0.11798777217633809</v>
      </c>
      <c r="G9" s="107">
        <v>0.3202831706532232</v>
      </c>
      <c r="H9" s="107">
        <v>0.06864743108441489</v>
      </c>
      <c r="I9" s="107">
        <v>0.07433229647109299</v>
      </c>
      <c r="J9" s="107">
        <v>0.05191461975758876</v>
      </c>
      <c r="K9" s="107">
        <v>0.10683256462512067</v>
      </c>
      <c r="L9" s="107">
        <v>0.0185562587150059</v>
      </c>
      <c r="M9" s="107">
        <v>0.024777432157030998</v>
      </c>
      <c r="N9" s="107">
        <v>0.03486002359755443</v>
      </c>
      <c r="O9" s="107">
        <v>0.16829346776788587</v>
      </c>
      <c r="P9" s="107">
        <v>0.05105652686903357</v>
      </c>
    </row>
    <row r="10" spans="1:16" s="123" customFormat="1" ht="16.5" customHeight="1" thickBot="1" thickTop="1">
      <c r="A10" s="125" t="s">
        <v>4</v>
      </c>
      <c r="B10" s="126">
        <v>73.5688622754491</v>
      </c>
      <c r="C10" s="126">
        <v>27.91317365269461</v>
      </c>
      <c r="D10" s="126">
        <v>8.01497005988024</v>
      </c>
      <c r="E10" s="126">
        <v>12.233532934131736</v>
      </c>
      <c r="F10" s="126">
        <v>3.2934131736526946</v>
      </c>
      <c r="G10" s="126">
        <v>8.940119760479043</v>
      </c>
      <c r="H10" s="126">
        <v>1.9161676646706587</v>
      </c>
      <c r="I10" s="126">
        <v>2.0748502994011977</v>
      </c>
      <c r="J10" s="126">
        <v>1.4491017964071857</v>
      </c>
      <c r="K10" s="126">
        <v>2.9820359281437128</v>
      </c>
      <c r="L10" s="126">
        <v>0.5179640718562875</v>
      </c>
      <c r="M10" s="126">
        <v>0.6916167664670658</v>
      </c>
      <c r="N10" s="126">
        <v>0.9730538922155688</v>
      </c>
      <c r="O10" s="126">
        <v>4.697604790419161</v>
      </c>
      <c r="P10" s="126">
        <v>1.4251497005988023</v>
      </c>
    </row>
    <row r="11" ht="14.25" thickBot="1" thickTop="1"/>
    <row r="12" spans="1:16" ht="40.5" customHeight="1" thickBot="1" thickTop="1">
      <c r="A12" s="153"/>
      <c r="B12" s="164" t="s">
        <v>52</v>
      </c>
      <c r="C12" s="164"/>
      <c r="D12" s="164"/>
      <c r="E12" s="164"/>
      <c r="F12" s="164"/>
      <c r="G12" s="164"/>
      <c r="H12" s="164"/>
      <c r="I12" s="164"/>
      <c r="J12" s="164"/>
      <c r="K12" s="164"/>
      <c r="L12" s="164"/>
      <c r="M12" s="164"/>
      <c r="N12" s="164"/>
      <c r="O12" s="164"/>
      <c r="P12" s="165"/>
    </row>
    <row r="13" spans="1:16" ht="14.25" thickBot="1" thickTop="1">
      <c r="A13" s="154"/>
      <c r="B13" s="155"/>
      <c r="C13" s="155"/>
      <c r="D13" s="155"/>
      <c r="E13" s="155"/>
      <c r="F13" s="155"/>
      <c r="G13" s="155"/>
      <c r="H13" s="155"/>
      <c r="I13" s="155"/>
      <c r="J13" s="155"/>
      <c r="K13" s="155"/>
      <c r="L13" s="155"/>
      <c r="M13" s="155"/>
      <c r="N13" s="155"/>
      <c r="O13" s="155"/>
      <c r="P13" s="156"/>
    </row>
    <row r="14" spans="1:16" ht="14.25" thickBot="1" thickTop="1">
      <c r="A14" s="91" t="s">
        <v>0</v>
      </c>
      <c r="B14" s="8">
        <v>24759</v>
      </c>
      <c r="C14" s="108">
        <v>9326</v>
      </c>
      <c r="D14" s="110">
        <v>2485</v>
      </c>
      <c r="E14" s="113">
        <v>4340</v>
      </c>
      <c r="F14" s="94">
        <v>1191</v>
      </c>
      <c r="G14" s="39">
        <v>3149</v>
      </c>
      <c r="H14" s="43">
        <v>795</v>
      </c>
      <c r="I14" s="43">
        <v>716</v>
      </c>
      <c r="J14" s="43">
        <v>531</v>
      </c>
      <c r="K14" s="43">
        <v>879</v>
      </c>
      <c r="L14" s="43">
        <v>224</v>
      </c>
      <c r="M14" s="62">
        <v>237</v>
      </c>
      <c r="N14" s="77">
        <v>216</v>
      </c>
      <c r="O14" s="66">
        <v>1450</v>
      </c>
      <c r="P14" s="72">
        <v>601</v>
      </c>
    </row>
    <row r="15" spans="1:16" ht="14.25" thickBot="1" thickTop="1">
      <c r="A15" s="91" t="s">
        <v>29</v>
      </c>
      <c r="B15" s="7"/>
      <c r="C15" s="4">
        <v>365</v>
      </c>
      <c r="D15" s="107">
        <v>0.2664593609264422</v>
      </c>
      <c r="E15" s="107">
        <v>0.46536564443491313</v>
      </c>
      <c r="F15" s="107">
        <v>0.12770748445206948</v>
      </c>
      <c r="G15" s="107">
        <v>0.33765815998284365</v>
      </c>
      <c r="H15" s="107">
        <v>0.08524555007505898</v>
      </c>
      <c r="I15" s="107">
        <v>0.0767746086210594</v>
      </c>
      <c r="J15" s="107">
        <v>0.05693759382371864</v>
      </c>
      <c r="K15" s="107">
        <v>0.09425262706412181</v>
      </c>
      <c r="L15" s="107">
        <v>0.024018871970834226</v>
      </c>
      <c r="M15" s="107">
        <v>0.025412824361998713</v>
      </c>
      <c r="N15" s="107">
        <v>0.023161055114733004</v>
      </c>
      <c r="O15" s="107">
        <v>0.15547930516834657</v>
      </c>
      <c r="P15" s="107">
        <v>0.06444349131460433</v>
      </c>
    </row>
    <row r="16" spans="1:16" ht="14.25" thickBot="1" thickTop="1">
      <c r="A16" s="125" t="s">
        <v>4</v>
      </c>
      <c r="B16" s="126">
        <v>74.12874251497006</v>
      </c>
      <c r="C16" s="126">
        <v>27.922155688622755</v>
      </c>
      <c r="D16" s="126">
        <v>7.440119760479042</v>
      </c>
      <c r="E16" s="126">
        <v>12.994011976047904</v>
      </c>
      <c r="F16" s="126">
        <v>3.565868263473054</v>
      </c>
      <c r="G16" s="126">
        <v>9.428143712574851</v>
      </c>
      <c r="H16" s="126">
        <v>2.3802395209580838</v>
      </c>
      <c r="I16" s="126">
        <v>2.143712574850299</v>
      </c>
      <c r="J16" s="126">
        <v>1.589820359281437</v>
      </c>
      <c r="K16" s="126">
        <v>2.6317365269461077</v>
      </c>
      <c r="L16" s="126">
        <v>0.6706586826347305</v>
      </c>
      <c r="M16" s="126">
        <v>0.7095808383233533</v>
      </c>
      <c r="N16" s="126">
        <v>0.6467065868263473</v>
      </c>
      <c r="O16" s="126">
        <v>4.341317365269461</v>
      </c>
      <c r="P16" s="126">
        <v>1.7994011976047903</v>
      </c>
    </row>
    <row r="17" ht="13.5" thickTop="1"/>
    <row r="20" spans="1:16" ht="12.75">
      <c r="A20" s="236"/>
      <c r="B20" s="237"/>
      <c r="C20" s="237"/>
      <c r="D20" s="23"/>
      <c r="E20" s="237"/>
      <c r="F20" s="237"/>
      <c r="G20" s="237"/>
      <c r="H20" s="237"/>
      <c r="I20" s="237"/>
      <c r="J20" s="237"/>
      <c r="K20" s="237"/>
      <c r="L20" s="237"/>
      <c r="M20" s="237"/>
      <c r="N20" s="237"/>
      <c r="O20" s="237"/>
      <c r="P20" s="237"/>
    </row>
    <row r="21" spans="1:16" ht="12.75">
      <c r="A21" s="236"/>
      <c r="B21" s="58"/>
      <c r="C21" s="238"/>
      <c r="D21" s="239"/>
      <c r="E21" s="239"/>
      <c r="F21" s="239"/>
      <c r="G21" s="239"/>
      <c r="H21" s="239"/>
      <c r="I21" s="239"/>
      <c r="J21" s="239"/>
      <c r="K21" s="239"/>
      <c r="L21" s="239"/>
      <c r="M21" s="239"/>
      <c r="N21" s="239"/>
      <c r="O21" s="239"/>
      <c r="P21" s="239"/>
    </row>
    <row r="22" spans="1:16" ht="12.75">
      <c r="A22" s="236"/>
      <c r="B22" s="93"/>
      <c r="C22" s="93"/>
      <c r="D22" s="93"/>
      <c r="E22" s="93"/>
      <c r="F22" s="93"/>
      <c r="G22" s="93"/>
      <c r="H22" s="93"/>
      <c r="I22" s="93"/>
      <c r="J22" s="93"/>
      <c r="K22" s="93"/>
      <c r="L22" s="93"/>
      <c r="M22" s="93"/>
      <c r="N22" s="93"/>
      <c r="O22" s="93"/>
      <c r="P22" s="93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Q34"/>
  <sheetViews>
    <sheetView workbookViewId="0" topLeftCell="A1">
      <pane ySplit="7" topLeftCell="BM8" activePane="bottomLeft" state="frozen"/>
      <selection pane="topLeft" activeCell="A1" sqref="A1"/>
      <selection pane="bottomLeft" activeCell="A18" sqref="A18"/>
    </sheetView>
  </sheetViews>
  <sheetFormatPr defaultColWidth="9.140625" defaultRowHeight="12.75"/>
  <cols>
    <col min="1" max="1" width="15.421875" style="0" customWidth="1"/>
    <col min="2" max="2" width="6.00390625" style="0" customWidth="1"/>
    <col min="3" max="3" width="5.8515625" style="0" customWidth="1"/>
    <col min="5" max="5" width="8.28125" style="0" customWidth="1"/>
    <col min="6" max="6" width="7.8515625" style="0" customWidth="1"/>
    <col min="7" max="7" width="9.00390625" style="0" customWidth="1"/>
    <col min="8" max="8" width="6.8515625" style="0" customWidth="1"/>
    <col min="9" max="9" width="7.00390625" style="0" customWidth="1"/>
    <col min="10" max="10" width="6.8515625" style="0" customWidth="1"/>
    <col min="11" max="13" width="7.57421875" style="0" customWidth="1"/>
    <col min="15" max="15" width="8.421875" style="0" customWidth="1"/>
    <col min="17" max="17" width="8.7109375" style="0" customWidth="1"/>
  </cols>
  <sheetData>
    <row r="1" spans="1:17" ht="29.25" customHeight="1" thickBot="1">
      <c r="A1" s="51"/>
      <c r="B1" s="55" t="s">
        <v>53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20.25" customHeight="1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39083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40">
        <v>40543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8.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33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181" t="s">
        <v>0</v>
      </c>
      <c r="B8" s="182">
        <v>25098</v>
      </c>
      <c r="C8" s="183">
        <v>9031</v>
      </c>
      <c r="D8" s="184">
        <v>1983</v>
      </c>
      <c r="E8" s="185">
        <v>4950</v>
      </c>
      <c r="F8" s="36">
        <v>1016</v>
      </c>
      <c r="G8" s="42">
        <v>3688</v>
      </c>
      <c r="H8" s="186">
        <v>818</v>
      </c>
      <c r="I8" s="186">
        <v>804</v>
      </c>
      <c r="J8" s="186">
        <v>456</v>
      </c>
      <c r="K8" s="186">
        <v>96</v>
      </c>
      <c r="L8" s="186">
        <v>1255</v>
      </c>
      <c r="M8" s="186">
        <v>255</v>
      </c>
      <c r="N8" s="187">
        <v>198</v>
      </c>
      <c r="O8" s="188">
        <v>49</v>
      </c>
      <c r="P8" s="189">
        <v>1234</v>
      </c>
      <c r="Q8" s="190">
        <v>618</v>
      </c>
    </row>
    <row r="9" spans="1:17" ht="14.25" thickBot="1" thickTop="1">
      <c r="A9" s="91" t="s">
        <v>29</v>
      </c>
      <c r="B9" s="7"/>
      <c r="C9" s="4">
        <v>365</v>
      </c>
      <c r="D9" s="107">
        <v>0.2195770125124571</v>
      </c>
      <c r="E9" s="107">
        <v>0.5481120584652862</v>
      </c>
      <c r="F9" s="107">
        <v>0.11250138412135977</v>
      </c>
      <c r="G9" s="107">
        <v>0.40837116598383344</v>
      </c>
      <c r="H9" s="107">
        <v>0.09057690178274831</v>
      </c>
      <c r="I9" s="107">
        <v>0.08902668585981618</v>
      </c>
      <c r="J9" s="107">
        <v>0.05049274720407485</v>
      </c>
      <c r="K9" s="107">
        <v>0.010630052042963127</v>
      </c>
      <c r="L9" s="107">
        <v>0.1389657845199867</v>
      </c>
      <c r="M9" s="107">
        <v>0.028236075739120806</v>
      </c>
      <c r="N9" s="107">
        <v>0.02192448233861145</v>
      </c>
      <c r="O9" s="107">
        <v>0.0054257557302624295</v>
      </c>
      <c r="P9" s="107">
        <v>0.13664046063558852</v>
      </c>
      <c r="Q9" s="107">
        <v>0.06843096002657513</v>
      </c>
    </row>
    <row r="10" spans="1:17" ht="14.25" thickBot="1" thickTop="1">
      <c r="A10" s="125" t="s">
        <v>4</v>
      </c>
      <c r="B10" s="126">
        <v>75.1437125748503</v>
      </c>
      <c r="C10" s="126">
        <v>27.038922155688624</v>
      </c>
      <c r="D10" s="126">
        <v>5.937125748502994</v>
      </c>
      <c r="E10" s="126">
        <v>14.820359281437126</v>
      </c>
      <c r="F10" s="126">
        <v>3.0419161676646707</v>
      </c>
      <c r="G10" s="126">
        <v>11.04191616766467</v>
      </c>
      <c r="H10" s="126">
        <v>2.4491017964071857</v>
      </c>
      <c r="I10" s="126">
        <v>2.407185628742515</v>
      </c>
      <c r="J10" s="126">
        <v>1.3652694610778444</v>
      </c>
      <c r="K10" s="126">
        <v>0.2874251497005988</v>
      </c>
      <c r="L10" s="126">
        <v>3.7574850299401197</v>
      </c>
      <c r="M10" s="126">
        <v>0.7634730538922155</v>
      </c>
      <c r="N10" s="126">
        <v>0.592814371257485</v>
      </c>
      <c r="O10" s="126">
        <v>0.1467065868263473</v>
      </c>
      <c r="P10" s="126">
        <v>3.694610778443114</v>
      </c>
      <c r="Q10" s="126">
        <v>1.8502994011976048</v>
      </c>
    </row>
    <row r="11" ht="13.5" thickTop="1"/>
    <row r="12" ht="13.5" customHeight="1">
      <c r="A12" s="141" t="s">
        <v>63</v>
      </c>
    </row>
    <row r="13" ht="13.5" thickBot="1"/>
    <row r="14" spans="1:17" ht="30.75" thickBot="1" thickTop="1">
      <c r="A14" s="191"/>
      <c r="B14" s="164" t="s">
        <v>66</v>
      </c>
      <c r="C14" s="192"/>
      <c r="D14" s="153"/>
      <c r="E14" s="192"/>
      <c r="F14" s="193"/>
      <c r="G14" s="193"/>
      <c r="H14" s="193"/>
      <c r="I14" s="193"/>
      <c r="J14" s="193"/>
      <c r="K14" s="193"/>
      <c r="L14" s="193"/>
      <c r="M14" s="193"/>
      <c r="N14" s="193"/>
      <c r="O14" s="193"/>
      <c r="P14" s="193"/>
      <c r="Q14" s="194"/>
    </row>
    <row r="15" spans="1:17" ht="14.25" thickBot="1" thickTop="1">
      <c r="A15" s="91" t="s">
        <v>0</v>
      </c>
      <c r="B15" s="8">
        <v>17892</v>
      </c>
      <c r="C15" s="108">
        <v>5454</v>
      </c>
      <c r="D15" s="110">
        <v>1408</v>
      </c>
      <c r="E15" s="113">
        <v>3058</v>
      </c>
      <c r="F15" s="94">
        <v>495</v>
      </c>
      <c r="G15" s="39">
        <v>2554</v>
      </c>
      <c r="H15" s="43">
        <v>495</v>
      </c>
      <c r="I15" s="43">
        <v>578</v>
      </c>
      <c r="J15" s="43">
        <v>318</v>
      </c>
      <c r="K15" s="43">
        <v>84</v>
      </c>
      <c r="L15" s="43">
        <v>976</v>
      </c>
      <c r="M15" s="43">
        <v>93</v>
      </c>
      <c r="N15" s="62">
        <v>161</v>
      </c>
      <c r="O15" s="77">
        <v>33</v>
      </c>
      <c r="P15" s="66">
        <v>451</v>
      </c>
      <c r="Q15" s="72">
        <v>298</v>
      </c>
    </row>
    <row r="16" spans="1:17" ht="14.25" thickBot="1" thickTop="1">
      <c r="A16" s="91" t="s">
        <v>29</v>
      </c>
      <c r="B16" s="7"/>
      <c r="C16" s="4">
        <v>366</v>
      </c>
      <c r="D16" s="107">
        <v>0.25815914924825817</v>
      </c>
      <c r="E16" s="107">
        <v>0.5606894022735607</v>
      </c>
      <c r="F16" s="107">
        <v>0.09075907590759076</v>
      </c>
      <c r="G16" s="107">
        <v>0.46828016134946826</v>
      </c>
      <c r="H16" s="107">
        <v>0.09075907590759076</v>
      </c>
      <c r="I16" s="107">
        <v>0.10597726439310598</v>
      </c>
      <c r="J16" s="107">
        <v>0.058305830583058306</v>
      </c>
      <c r="K16" s="107">
        <v>0.015401540154015401</v>
      </c>
      <c r="L16" s="107">
        <v>0.17895122845617895</v>
      </c>
      <c r="M16" s="107">
        <v>0.017051705170517052</v>
      </c>
      <c r="N16" s="107">
        <v>0.02951961862852952</v>
      </c>
      <c r="O16" s="107">
        <v>0.00605060506050605</v>
      </c>
      <c r="P16" s="107">
        <v>0.08269160249358269</v>
      </c>
      <c r="Q16" s="107">
        <v>0.05463879721305464</v>
      </c>
    </row>
    <row r="17" spans="1:17" ht="14.25" thickBot="1" thickTop="1">
      <c r="A17" s="125" t="s">
        <v>4</v>
      </c>
      <c r="B17" s="126">
        <v>53.4089552238806</v>
      </c>
      <c r="C17" s="126">
        <v>14.901639344262295</v>
      </c>
      <c r="D17" s="126">
        <v>3.8469945355191255</v>
      </c>
      <c r="E17" s="126">
        <v>8.3551912568306</v>
      </c>
      <c r="F17" s="126">
        <v>1.3524590163934427</v>
      </c>
      <c r="G17" s="126">
        <v>6.978142076502732</v>
      </c>
      <c r="H17" s="126">
        <v>1.3524590163934427</v>
      </c>
      <c r="I17" s="126">
        <v>1.5792349726775956</v>
      </c>
      <c r="J17" s="126">
        <v>0.8688524590163934</v>
      </c>
      <c r="K17" s="126">
        <v>0.22950819672131148</v>
      </c>
      <c r="L17" s="126">
        <v>2.6666666666666665</v>
      </c>
      <c r="M17" s="126">
        <v>0.2540983606557377</v>
      </c>
      <c r="N17" s="126">
        <v>0.43989071038251365</v>
      </c>
      <c r="O17" s="126">
        <v>0.09016393442622951</v>
      </c>
      <c r="P17" s="126">
        <v>1.2322404371584699</v>
      </c>
      <c r="Q17" s="126">
        <v>0.8142076502732241</v>
      </c>
    </row>
    <row r="18" ht="13.5" customHeight="1" thickTop="1"/>
    <row r="20" ht="30" thickBot="1">
      <c r="B20" s="55" t="s">
        <v>67</v>
      </c>
    </row>
    <row r="21" spans="1:17" ht="14.25" thickBot="1" thickTop="1">
      <c r="A21" s="91" t="s">
        <v>0</v>
      </c>
      <c r="B21" s="8">
        <v>13213</v>
      </c>
      <c r="C21" s="108">
        <v>3622</v>
      </c>
      <c r="D21" s="110">
        <v>1072</v>
      </c>
      <c r="E21" s="113">
        <v>2112</v>
      </c>
      <c r="F21" s="94">
        <v>397</v>
      </c>
      <c r="G21" s="39">
        <v>1701</v>
      </c>
      <c r="H21" s="43">
        <v>332</v>
      </c>
      <c r="I21" s="43">
        <v>358</v>
      </c>
      <c r="J21" s="43">
        <v>276</v>
      </c>
      <c r="K21" s="43">
        <v>36</v>
      </c>
      <c r="L21" s="43">
        <v>627</v>
      </c>
      <c r="M21" s="43">
        <v>87</v>
      </c>
      <c r="N21" s="62">
        <v>99</v>
      </c>
      <c r="O21" s="77">
        <v>28</v>
      </c>
      <c r="P21" s="66">
        <v>159</v>
      </c>
      <c r="Q21" s="72">
        <v>147</v>
      </c>
    </row>
    <row r="22" spans="1:17" ht="14.25" thickBot="1" thickTop="1">
      <c r="A22" s="91" t="s">
        <v>29</v>
      </c>
      <c r="B22" s="7"/>
      <c r="C22" s="4">
        <v>365</v>
      </c>
      <c r="D22" s="107">
        <v>0.2959690778575373</v>
      </c>
      <c r="E22" s="107">
        <v>0.5831032578685809</v>
      </c>
      <c r="F22" s="107">
        <v>0.10960795140806184</v>
      </c>
      <c r="G22" s="107">
        <v>0.4696300386526781</v>
      </c>
      <c r="H22" s="107">
        <v>0.09166206515737162</v>
      </c>
      <c r="I22" s="107">
        <v>0.09884041965764771</v>
      </c>
      <c r="J22" s="107">
        <v>0.07620099392600774</v>
      </c>
      <c r="K22" s="107">
        <v>0.009939260077305357</v>
      </c>
      <c r="L22" s="107">
        <v>0.17310877967973495</v>
      </c>
      <c r="M22" s="107">
        <v>0.024019878520154612</v>
      </c>
      <c r="N22" s="107">
        <v>0.027332965212589728</v>
      </c>
      <c r="O22" s="107">
        <v>0.007730535615681944</v>
      </c>
      <c r="P22" s="107">
        <v>0.043898398674765325</v>
      </c>
      <c r="Q22" s="107">
        <v>0.0405853119823302</v>
      </c>
    </row>
    <row r="23" spans="1:17" ht="14.25" thickBot="1" thickTop="1">
      <c r="A23" s="125" t="s">
        <v>4</v>
      </c>
      <c r="B23" s="126">
        <v>36.2</v>
      </c>
      <c r="C23" s="126">
        <v>9.923287671232877</v>
      </c>
      <c r="D23" s="126">
        <v>2.936986301369863</v>
      </c>
      <c r="E23" s="126">
        <v>5.786301369863014</v>
      </c>
      <c r="F23" s="126">
        <v>1.0876712328767124</v>
      </c>
      <c r="G23" s="126">
        <v>4.66027397260274</v>
      </c>
      <c r="H23" s="126">
        <v>0.9095890410958904</v>
      </c>
      <c r="I23" s="126">
        <v>0.9808219178082191</v>
      </c>
      <c r="J23" s="126">
        <v>0.7561643835616438</v>
      </c>
      <c r="K23" s="126">
        <v>0.09863013698630137</v>
      </c>
      <c r="L23" s="126">
        <v>1.7178082191780821</v>
      </c>
      <c r="M23" s="126">
        <v>0.23835616438356164</v>
      </c>
      <c r="N23" s="126">
        <v>0.27123287671232876</v>
      </c>
      <c r="O23" s="126">
        <v>0.07671232876712329</v>
      </c>
      <c r="P23" s="126">
        <v>0.43561643835616437</v>
      </c>
      <c r="Q23" s="126">
        <v>0.40273972602739727</v>
      </c>
    </row>
    <row r="24" ht="13.5" thickTop="1"/>
    <row r="26" ht="30" thickBot="1">
      <c r="B26" s="55" t="s">
        <v>68</v>
      </c>
    </row>
    <row r="27" spans="1:17" ht="14.25" thickBot="1" thickTop="1">
      <c r="A27" s="91" t="s">
        <v>0</v>
      </c>
      <c r="B27" s="8">
        <v>14177</v>
      </c>
      <c r="C27" s="108">
        <v>3571</v>
      </c>
      <c r="D27" s="110">
        <v>1061</v>
      </c>
      <c r="E27" s="113">
        <v>1806</v>
      </c>
      <c r="F27" s="94">
        <v>423</v>
      </c>
      <c r="G27" s="39">
        <v>1383</v>
      </c>
      <c r="H27" s="43">
        <v>168</v>
      </c>
      <c r="I27" s="43">
        <v>260</v>
      </c>
      <c r="J27" s="43">
        <v>250</v>
      </c>
      <c r="K27" s="43">
        <v>21</v>
      </c>
      <c r="L27" s="43">
        <v>584</v>
      </c>
      <c r="M27" s="43">
        <v>90</v>
      </c>
      <c r="N27" s="62">
        <v>60</v>
      </c>
      <c r="O27" s="77">
        <v>90</v>
      </c>
      <c r="P27" s="66">
        <v>274</v>
      </c>
      <c r="Q27" s="72">
        <v>284</v>
      </c>
    </row>
    <row r="28" spans="1:17" ht="14.25" thickBot="1" thickTop="1">
      <c r="A28" s="91" t="s">
        <v>29</v>
      </c>
      <c r="B28" s="7"/>
      <c r="C28" s="4">
        <v>360</v>
      </c>
      <c r="D28" s="107">
        <v>0.2971156538784654</v>
      </c>
      <c r="E28" s="107">
        <v>0.5057406888826659</v>
      </c>
      <c r="F28" s="107">
        <v>0.11845421450574069</v>
      </c>
      <c r="G28" s="107">
        <v>0.3872864743769252</v>
      </c>
      <c r="H28" s="107">
        <v>0.04704564547745729</v>
      </c>
      <c r="I28" s="107">
        <v>0.07280873704844582</v>
      </c>
      <c r="J28" s="107">
        <v>0.07000840100812097</v>
      </c>
      <c r="K28" s="107">
        <v>0.005880705684682162</v>
      </c>
      <c r="L28" s="107">
        <v>0.1635396247549706</v>
      </c>
      <c r="M28" s="107">
        <v>0.02520302436292355</v>
      </c>
      <c r="N28" s="107">
        <v>0.016802016241949033</v>
      </c>
      <c r="O28" s="107">
        <v>0.02520302436292355</v>
      </c>
      <c r="P28" s="107">
        <v>0.07672920750490059</v>
      </c>
      <c r="Q28" s="107">
        <v>0.07952954354522543</v>
      </c>
    </row>
    <row r="29" spans="1:17" ht="14.25" thickBot="1" thickTop="1">
      <c r="A29" s="125" t="s">
        <v>4</v>
      </c>
      <c r="B29" s="126">
        <v>39.38055555555555</v>
      </c>
      <c r="C29" s="126">
        <v>9.919444444444444</v>
      </c>
      <c r="D29" s="126">
        <v>2.9472222222222224</v>
      </c>
      <c r="E29" s="126">
        <v>5.016666666666667</v>
      </c>
      <c r="F29" s="126">
        <v>1.175</v>
      </c>
      <c r="G29" s="126">
        <v>3.841666666666667</v>
      </c>
      <c r="H29" s="126">
        <v>0.4666666666666667</v>
      </c>
      <c r="I29" s="126">
        <v>0.7222222222222222</v>
      </c>
      <c r="J29" s="126">
        <v>0.6944444444444444</v>
      </c>
      <c r="K29" s="126">
        <v>0.058333333333333334</v>
      </c>
      <c r="L29" s="126">
        <v>1.6222222222222222</v>
      </c>
      <c r="M29" s="126">
        <v>0.25</v>
      </c>
      <c r="N29" s="126">
        <v>0.16666666666666666</v>
      </c>
      <c r="O29" s="126">
        <v>0.25</v>
      </c>
      <c r="P29" s="126">
        <v>0.7611111111111111</v>
      </c>
      <c r="Q29" s="126">
        <v>0.7888888888888889</v>
      </c>
    </row>
    <row r="30" ht="13.5" thickTop="1"/>
    <row r="32" spans="1:17" ht="12.75">
      <c r="A32" s="236"/>
      <c r="B32" s="237"/>
      <c r="C32" s="237"/>
      <c r="D32" s="23"/>
      <c r="E32" s="237"/>
      <c r="F32" s="237"/>
      <c r="G32" s="237"/>
      <c r="H32" s="237"/>
      <c r="I32" s="237"/>
      <c r="J32" s="237"/>
      <c r="K32" s="237"/>
      <c r="L32" s="237"/>
      <c r="M32" s="237"/>
      <c r="N32" s="237"/>
      <c r="O32" s="237"/>
      <c r="P32" s="237"/>
      <c r="Q32" s="237"/>
    </row>
    <row r="33" spans="1:17" ht="12.75">
      <c r="A33" s="236"/>
      <c r="B33" s="58"/>
      <c r="C33" s="238"/>
      <c r="D33" s="239"/>
      <c r="E33" s="239"/>
      <c r="F33" s="239"/>
      <c r="G33" s="239"/>
      <c r="H33" s="239"/>
      <c r="I33" s="239"/>
      <c r="J33" s="239"/>
      <c r="K33" s="239"/>
      <c r="L33" s="239"/>
      <c r="M33" s="239"/>
      <c r="N33" s="239"/>
      <c r="O33" s="239"/>
      <c r="P33" s="239"/>
      <c r="Q33" s="239"/>
    </row>
    <row r="34" spans="1:17" ht="12.75">
      <c r="A34" s="236"/>
      <c r="B34" s="93"/>
      <c r="C34" s="93"/>
      <c r="D34" s="93"/>
      <c r="E34" s="93"/>
      <c r="F34" s="93"/>
      <c r="G34" s="93"/>
      <c r="H34" s="93"/>
      <c r="I34" s="93"/>
      <c r="J34" s="93"/>
      <c r="K34" s="93"/>
      <c r="L34" s="93"/>
      <c r="M34" s="93"/>
      <c r="N34" s="93"/>
      <c r="O34" s="93"/>
      <c r="P34" s="93"/>
      <c r="Q34" s="93"/>
    </row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" thickBot="1">
      <c r="A1" s="51"/>
      <c r="B1" s="55" t="s">
        <v>70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0.7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40544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40">
        <v>40908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8.5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v>14579</v>
      </c>
      <c r="C8" s="108">
        <v>3804</v>
      </c>
      <c r="D8" s="110">
        <v>1544</v>
      </c>
      <c r="E8" s="113">
        <v>1744</v>
      </c>
      <c r="F8" s="94">
        <v>483</v>
      </c>
      <c r="G8" s="39">
        <v>1248</v>
      </c>
      <c r="H8" s="43">
        <v>323</v>
      </c>
      <c r="I8" s="43">
        <v>256</v>
      </c>
      <c r="J8" s="43">
        <v>256</v>
      </c>
      <c r="K8" s="43">
        <v>18</v>
      </c>
      <c r="L8" s="43">
        <v>327</v>
      </c>
      <c r="M8" s="43">
        <v>68</v>
      </c>
      <c r="N8" s="62">
        <v>53</v>
      </c>
      <c r="O8" s="77">
        <v>5</v>
      </c>
      <c r="P8" s="66">
        <v>224</v>
      </c>
      <c r="Q8" s="72">
        <v>233</v>
      </c>
    </row>
    <row r="9" spans="1:17" ht="14.25" thickBot="1" thickTop="1">
      <c r="A9" s="91" t="s">
        <v>29</v>
      </c>
      <c r="B9" s="7"/>
      <c r="C9" s="4">
        <v>365</v>
      </c>
      <c r="D9" s="107">
        <v>0.4058885383806519</v>
      </c>
      <c r="E9" s="107">
        <v>0.45846477392218715</v>
      </c>
      <c r="F9" s="107">
        <v>0.12697160883280756</v>
      </c>
      <c r="G9" s="107">
        <v>0.3280757097791798</v>
      </c>
      <c r="H9" s="107">
        <v>0.08491062039957939</v>
      </c>
      <c r="I9" s="107">
        <v>0.06729758149316509</v>
      </c>
      <c r="J9" s="107">
        <v>0.06729758149316509</v>
      </c>
      <c r="K9" s="107">
        <v>0.00473186119873817</v>
      </c>
      <c r="L9" s="107">
        <v>0.0859621451104101</v>
      </c>
      <c r="M9" s="107">
        <v>0.017875920084121977</v>
      </c>
      <c r="N9" s="107">
        <v>0.013932702418506835</v>
      </c>
      <c r="O9" s="107">
        <v>0.0013144058885383807</v>
      </c>
      <c r="P9" s="107">
        <v>0.058885383806519455</v>
      </c>
      <c r="Q9" s="107">
        <v>0.06125131440588854</v>
      </c>
    </row>
    <row r="10" spans="1:17" ht="15.75" customHeight="1" thickBot="1" thickTop="1">
      <c r="A10" s="125" t="s">
        <v>4</v>
      </c>
      <c r="B10" s="126">
        <v>39.942465753424656</v>
      </c>
      <c r="C10" s="126">
        <v>10.421917808219177</v>
      </c>
      <c r="D10" s="126">
        <v>4.23013698630137</v>
      </c>
      <c r="E10" s="126">
        <v>4.778082191780822</v>
      </c>
      <c r="F10" s="126">
        <v>1.3232876712328767</v>
      </c>
      <c r="G10" s="126">
        <v>3.419178082191781</v>
      </c>
      <c r="H10" s="126">
        <v>0.8849315068493151</v>
      </c>
      <c r="I10" s="126">
        <v>0.7013698630136986</v>
      </c>
      <c r="J10" s="126">
        <v>0.7013698630136986</v>
      </c>
      <c r="K10" s="126">
        <v>0.049315068493150684</v>
      </c>
      <c r="L10" s="126">
        <v>0.8958904109589041</v>
      </c>
      <c r="M10" s="126">
        <v>0.1863013698630137</v>
      </c>
      <c r="N10" s="126">
        <v>0.14520547945205478</v>
      </c>
      <c r="O10" s="126">
        <v>0.0136986301369863</v>
      </c>
      <c r="P10" s="126">
        <v>0.6136986301369863</v>
      </c>
      <c r="Q10" s="126">
        <v>0.6383561643835617</v>
      </c>
    </row>
    <row r="11" ht="13.5" thickTop="1"/>
  </sheetData>
  <sheetProtection sheet="1" objects="1" scenarios="1"/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A11" sqref="A11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8515625" style="0" customWidth="1"/>
    <col min="4" max="4" width="8.7109375" style="0" customWidth="1"/>
    <col min="5" max="5" width="8.28125" style="0" customWidth="1"/>
    <col min="6" max="6" width="7.8515625" style="0" customWidth="1"/>
    <col min="7" max="7" width="9.00390625" style="0" customWidth="1"/>
    <col min="8" max="8" width="6.7109375" style="0" customWidth="1"/>
    <col min="9" max="9" width="7.00390625" style="0" customWidth="1"/>
    <col min="10" max="10" width="6.57421875" style="0" customWidth="1"/>
    <col min="11" max="12" width="7.57421875" style="0" customWidth="1"/>
    <col min="13" max="13" width="7.421875" style="0" customWidth="1"/>
    <col min="14" max="14" width="8.421875" style="0" customWidth="1"/>
    <col min="15" max="15" width="8.28125" style="0" customWidth="1"/>
  </cols>
  <sheetData>
    <row r="1" spans="1:17" ht="30" thickBot="1">
      <c r="A1" s="51"/>
      <c r="B1" s="55" t="s">
        <v>72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0.7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40909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40">
        <v>41274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8.5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v>14617</v>
      </c>
      <c r="C8" s="108">
        <v>4203</v>
      </c>
      <c r="D8" s="110">
        <v>1756</v>
      </c>
      <c r="E8" s="113">
        <v>1972</v>
      </c>
      <c r="F8" s="94">
        <v>519</v>
      </c>
      <c r="G8" s="39">
        <v>1450</v>
      </c>
      <c r="H8" s="43">
        <v>407</v>
      </c>
      <c r="I8" s="43">
        <v>271</v>
      </c>
      <c r="J8" s="43">
        <v>261</v>
      </c>
      <c r="K8" s="43">
        <v>24</v>
      </c>
      <c r="L8" s="43">
        <v>418</v>
      </c>
      <c r="M8" s="43">
        <v>71</v>
      </c>
      <c r="N8" s="62">
        <v>163</v>
      </c>
      <c r="O8" s="77">
        <v>0</v>
      </c>
      <c r="P8" s="66">
        <v>143</v>
      </c>
      <c r="Q8" s="72">
        <v>172</v>
      </c>
    </row>
    <row r="9" spans="1:17" ht="14.25" thickBot="1" thickTop="1">
      <c r="A9" s="91" t="s">
        <v>29</v>
      </c>
      <c r="B9" s="7"/>
      <c r="C9" s="4">
        <v>365</v>
      </c>
      <c r="D9" s="107">
        <v>0.41779681180109446</v>
      </c>
      <c r="E9" s="107">
        <v>0.4691886747561266</v>
      </c>
      <c r="F9" s="107">
        <v>0.12348322626695217</v>
      </c>
      <c r="G9" s="107">
        <v>0.34499167261479896</v>
      </c>
      <c r="H9" s="107">
        <v>0.0968355936236022</v>
      </c>
      <c r="I9" s="107">
        <v>0.06447775398524863</v>
      </c>
      <c r="J9" s="107">
        <v>0.06209850107066381</v>
      </c>
      <c r="K9" s="107">
        <v>0.005710206995003569</v>
      </c>
      <c r="L9" s="107">
        <v>0.09945277182964549</v>
      </c>
      <c r="M9" s="107">
        <v>0.016892695693552225</v>
      </c>
      <c r="N9" s="107">
        <v>0.03878182250773257</v>
      </c>
      <c r="O9" s="107">
        <v>0</v>
      </c>
      <c r="P9" s="107">
        <v>0.03402331667856293</v>
      </c>
      <c r="Q9" s="107">
        <v>0.04092315013085891</v>
      </c>
    </row>
    <row r="10" spans="1:17" ht="16.5" customHeight="1" thickBot="1" thickTop="1">
      <c r="A10" s="125" t="s">
        <v>4</v>
      </c>
      <c r="B10" s="126">
        <v>40.04657534246575</v>
      </c>
      <c r="C10" s="126">
        <v>11.515068493150684</v>
      </c>
      <c r="D10" s="126">
        <v>4.810958904109589</v>
      </c>
      <c r="E10" s="126">
        <v>5.402739726027397</v>
      </c>
      <c r="F10" s="126">
        <v>1.4219178082191781</v>
      </c>
      <c r="G10" s="126">
        <v>3.9726027397260273</v>
      </c>
      <c r="H10" s="126">
        <v>1.115068493150685</v>
      </c>
      <c r="I10" s="126">
        <v>0.7424657534246575</v>
      </c>
      <c r="J10" s="126">
        <v>0.7150684931506849</v>
      </c>
      <c r="K10" s="126">
        <v>0.06575342465753424</v>
      </c>
      <c r="L10" s="126">
        <v>1.1452054794520548</v>
      </c>
      <c r="M10" s="126">
        <v>0.19452054794520549</v>
      </c>
      <c r="N10" s="126">
        <v>0.4465753424657534</v>
      </c>
      <c r="O10" s="126">
        <v>0</v>
      </c>
      <c r="P10" s="126">
        <v>0.3917808219178082</v>
      </c>
      <c r="Q10" s="126">
        <v>0.4712328767123288</v>
      </c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Q10"/>
  <sheetViews>
    <sheetView workbookViewId="0" topLeftCell="A1">
      <selection activeCell="B8" sqref="B8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6.00390625" style="0" customWidth="1"/>
    <col min="4" max="4" width="9.00390625" style="0" customWidth="1"/>
    <col min="5" max="5" width="8.28125" style="0" customWidth="1"/>
    <col min="6" max="6" width="8.00390625" style="0" customWidth="1"/>
    <col min="8" max="10" width="6.8515625" style="0" customWidth="1"/>
    <col min="11" max="11" width="7.8515625" style="0" customWidth="1"/>
    <col min="12" max="12" width="7.57421875" style="0" customWidth="1"/>
    <col min="13" max="13" width="7.28125" style="0" customWidth="1"/>
    <col min="14" max="15" width="8.28125" style="0" customWidth="1"/>
  </cols>
  <sheetData>
    <row r="1" spans="1:17" ht="30" thickBot="1">
      <c r="A1" s="51"/>
      <c r="B1" s="55" t="s">
        <v>74</v>
      </c>
      <c r="C1" s="55"/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30.75" thickBot="1" thickTop="1">
      <c r="A2" s="84" t="s">
        <v>27</v>
      </c>
      <c r="B2" s="55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thickTop="1">
      <c r="A3" s="114">
        <v>41275</v>
      </c>
      <c r="B3" s="51"/>
      <c r="C3" s="52"/>
      <c r="D3" s="46" t="s">
        <v>2</v>
      </c>
      <c r="E3" s="13"/>
      <c r="F3" s="14"/>
      <c r="G3" s="16" t="s">
        <v>5</v>
      </c>
      <c r="H3" s="15"/>
      <c r="I3" s="16"/>
      <c r="J3" s="16"/>
      <c r="K3" s="16"/>
      <c r="L3" s="15"/>
      <c r="M3" s="17"/>
      <c r="N3" s="60"/>
      <c r="O3" s="75"/>
      <c r="P3" s="69"/>
      <c r="Q3" s="70"/>
    </row>
    <row r="4" spans="1:17" ht="13.5" thickBot="1">
      <c r="A4" s="140" t="str">
        <f>Dec!A12</f>
        <v>31/12-01/01/2014</v>
      </c>
      <c r="C4" s="52"/>
      <c r="D4" s="47" t="s">
        <v>21</v>
      </c>
      <c r="E4" s="18"/>
      <c r="F4" s="19"/>
      <c r="G4" s="20" t="s">
        <v>23</v>
      </c>
      <c r="H4" s="21"/>
      <c r="I4" s="20"/>
      <c r="J4" s="20"/>
      <c r="K4" s="20"/>
      <c r="L4" s="21"/>
      <c r="M4" s="22"/>
      <c r="N4" s="85" t="s">
        <v>26</v>
      </c>
      <c r="O4" s="86" t="s">
        <v>22</v>
      </c>
      <c r="P4" s="87" t="s">
        <v>25</v>
      </c>
      <c r="Q4" s="88" t="s">
        <v>24</v>
      </c>
    </row>
    <row r="5" spans="1:17" ht="57.75" customHeight="1" thickBot="1" thickTop="1">
      <c r="A5" s="116" t="s">
        <v>35</v>
      </c>
      <c r="B5" s="117"/>
      <c r="C5" s="118"/>
      <c r="D5" s="47" t="s">
        <v>0</v>
      </c>
      <c r="E5" s="24" t="s">
        <v>17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65"/>
      <c r="Q5" s="71"/>
    </row>
    <row r="6" spans="1:17" ht="27" customHeight="1" thickBot="1" thickTop="1">
      <c r="A6" s="117"/>
      <c r="B6" s="117"/>
      <c r="C6" s="118"/>
      <c r="D6" s="47"/>
      <c r="E6" s="24" t="s">
        <v>18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</row>
    <row r="7" spans="1:17" ht="66.75" thickBot="1" thickTop="1">
      <c r="A7" s="54"/>
      <c r="B7" s="80" t="s">
        <v>10</v>
      </c>
      <c r="C7" s="83" t="s">
        <v>1</v>
      </c>
      <c r="D7" s="47" t="s">
        <v>38</v>
      </c>
      <c r="E7" s="24"/>
      <c r="F7" s="32" t="s">
        <v>42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41</v>
      </c>
      <c r="M7" s="57" t="s">
        <v>16</v>
      </c>
      <c r="N7" s="61"/>
      <c r="O7" s="76"/>
      <c r="P7" s="65"/>
      <c r="Q7" s="71"/>
    </row>
    <row r="8" spans="1:17" ht="14.25" thickBot="1" thickTop="1">
      <c r="A8" s="91" t="s">
        <v>0</v>
      </c>
      <c r="B8" s="8">
        <f>Totaal_bewegingen_januari+Totaal_bewegingen_februari+bewegingen_maart+bewegingen_april+bewegingen_mei+bewegingen_juni+bewegingen_juli+Bewegingen_Aug+Bewegingen_sep+bewegingen_oct+bewegingen_nov+bewegingen_Dec</f>
        <v>14821</v>
      </c>
      <c r="C8" s="108">
        <f>Totaal_vertrekken_januari+Totaal_vertrekken_februari+vertrekken_maart+vertrekken_april+Vertrekken_mei+Vertrekken_juni+Vertrekken_juli+Vertrekken_Aug+Vertrekken_sep+Vertrekken_oct+Vertrekken_nov+Vertrekken_Dec</f>
        <v>4506</v>
      </c>
      <c r="D8" s="110">
        <f>Totaal_20_januari+Totaal_20_februari+maart_20+april_20+mei_20+juni_20+juli_20+Aug_20+Sep_20+oct_20+nov_20+Dec_20</f>
        <v>1441</v>
      </c>
      <c r="E8" s="113">
        <f>Totaal_25R_januari+feb_25R+maart_25R+Apr_25R+Mei_25R+Jun_25R+Jul_25R+Aug_25R+Sep_25R+okt_25R+Nov_25R+Dec_25R</f>
        <v>1935</v>
      </c>
      <c r="F8" s="94">
        <f>Totaal_CIV_januari+Totaal_CIV_februari+CIV_maart+CIV_april+CIV_mei+CIV_juni+CIV_juli+CIV_Aug+CIV_Sep+CIV_oct+CIV_nov+CIV_Dec</f>
        <v>533</v>
      </c>
      <c r="G8" s="39">
        <f>Totaal_Meise_jan+Totaal_Meise_feb+Totaal_Meise_maart+Totaal_Meise_Apr+Totaal_Meise_Mei+Totaal_Meise_Jun+Totaal_Meise_Jul+Totaal_Meise_Aug+Totaal_Meise_Sep+Totaal_Meise_Okt+Totaal_Meise_Nov+Totaal_Meise_Dec</f>
        <v>1393</v>
      </c>
      <c r="H8" s="43">
        <f>Totaal_NIK_januari+Totaal_NIK_februari+NIK_maart+NIK_april+NIK_mei+NIK_juni+NIK_juli+NIK_Aug+NIK_Sep+NIK_oct+NIK_nov+NIK_Dec</f>
        <v>426</v>
      </c>
      <c r="I8" s="43">
        <f>Totaal_DEN_januari+Totaal_DEN_februari+DEN_maart+DEN_april+DEN_mei+den_juni+DEN_juli+DEN_Aug+DEN_Sep+DEN_oct+DEN_nov+DEN_Dec</f>
        <v>236</v>
      </c>
      <c r="J8" s="43">
        <f>Totaal_HEL_januari+Totaal_HEL_februari+HEL_maart+HEL_april+Hel_mei+hel_juni+HEL_juli+HEAug+HEL_Sep+HEL_oct+HEL_nov+HEL_Dec</f>
        <v>225</v>
      </c>
      <c r="K8" s="43">
        <f>CIVH_jan+CIVH_feb+CIVH_maart+CIVH_Apr+CIVH_Mei+CIVH_Jun+CIVH_Jul+CIVH_Aug+CIVH_Sep+CIVH_Okt+CIVH_Nov+CIVH_Dec</f>
        <v>18</v>
      </c>
      <c r="L8" s="43">
        <f>Totaal_HUL_januari+Totaal_HUL_februari+HUL_maart+HUL_april+HUL_mei+hul_juni+HUL_juli+HUL_Aug+HUL_Sep+HUL_oct+HUL_nov+HUL_Dec</f>
        <v>424</v>
      </c>
      <c r="M8" s="43">
        <f>Totaal_other_januari+Totaal_other_februari+other_maart+other_april+other_mei+other_juni+other_juli+other_Aug+other_Sep+Other_oct+Other_nov+Other_Dec</f>
        <v>69</v>
      </c>
      <c r="N8" s="62">
        <f>Totaal_25L_januari+Totaal_25L_februari+maart_25L+april_25L+mei_25L+juni_25L+juli_25L+Aug_25L+Sep_25L+OCt_25L+Nov_25L+Dec_25L</f>
        <v>372</v>
      </c>
      <c r="O8" s="77">
        <f>Totaal_02_januari+Totaal_02_februari+maart_02+april_02+Mei_02+juni_02+juli_02+Aug_02+Sep_02+oct_02+Nov_02+Dec_02</f>
        <v>11</v>
      </c>
      <c r="P8" s="66">
        <f>Totaal_07R_januari+Totaal_07R_februari+maart_07R+april_07R+mei_07R+juni_07R+juli_07R+Aug_07R+Sep_07R+oct_07R+Nov_07R+Dec_07R</f>
        <v>293</v>
      </c>
      <c r="Q8" s="72">
        <f>Totaal_07L_januari+Totaal_07L_februari+maart_07L+april_07L+mei_07L+juni_07L+juli_07L+Aug_07L+Sep_07L+oct_07L+Nov_07L+Dec_07L</f>
        <v>451</v>
      </c>
    </row>
    <row r="9" spans="1:17" ht="14.25" thickBot="1" thickTop="1">
      <c r="A9" s="91" t="s">
        <v>29</v>
      </c>
      <c r="B9" s="7"/>
      <c r="C9" s="4">
        <f>count_januari+count_februari+count_maart+count_april+count_mei+count_juni+count_jul+count_aug+count_sep+count_oct+count_Nov+count_Dec</f>
        <v>365</v>
      </c>
      <c r="D9" s="107">
        <f aca="true" t="shared" si="0" ref="D9:Q9">D8/$C$8</f>
        <v>0.31979582778517535</v>
      </c>
      <c r="E9" s="107">
        <f t="shared" si="0"/>
        <v>0.42942743009320905</v>
      </c>
      <c r="F9" s="107">
        <f t="shared" si="0"/>
        <v>0.1182867288060364</v>
      </c>
      <c r="G9" s="107">
        <f t="shared" si="0"/>
        <v>0.3091433644030182</v>
      </c>
      <c r="H9" s="107">
        <f t="shared" si="0"/>
        <v>0.09454061251664447</v>
      </c>
      <c r="I9" s="107">
        <f t="shared" si="0"/>
        <v>0.052374611628939194</v>
      </c>
      <c r="J9" s="107">
        <f t="shared" si="0"/>
        <v>0.049933422103861515</v>
      </c>
      <c r="K9" s="107">
        <f t="shared" si="0"/>
        <v>0.0039946737683089215</v>
      </c>
      <c r="L9" s="107">
        <f t="shared" si="0"/>
        <v>0.09409675987572126</v>
      </c>
      <c r="M9" s="107">
        <f t="shared" si="0"/>
        <v>0.015312916111850865</v>
      </c>
      <c r="N9" s="107">
        <f t="shared" si="0"/>
        <v>0.08255659121171771</v>
      </c>
      <c r="O9" s="107">
        <f t="shared" si="0"/>
        <v>0.0024411895250776743</v>
      </c>
      <c r="P9" s="107">
        <f t="shared" si="0"/>
        <v>0.06502441189525078</v>
      </c>
      <c r="Q9" s="107">
        <f t="shared" si="0"/>
        <v>0.10008877052818464</v>
      </c>
    </row>
    <row r="10" spans="1:17" ht="15.75" customHeight="1" thickBot="1" thickTop="1">
      <c r="A10" s="125" t="s">
        <v>4</v>
      </c>
      <c r="B10" s="126">
        <f>B8/C9</f>
        <v>40.605479452054794</v>
      </c>
      <c r="C10" s="126">
        <f>C8/$C9</f>
        <v>12.345205479452055</v>
      </c>
      <c r="D10" s="126">
        <f aca="true" t="shared" si="1" ref="D10:O10">D8/$C9</f>
        <v>3.947945205479452</v>
      </c>
      <c r="E10" s="126">
        <f t="shared" si="1"/>
        <v>5.301369863013699</v>
      </c>
      <c r="F10" s="126">
        <f t="shared" si="1"/>
        <v>1.4602739726027398</v>
      </c>
      <c r="G10" s="126">
        <f t="shared" si="1"/>
        <v>3.8164383561643835</v>
      </c>
      <c r="H10" s="126">
        <f t="shared" si="1"/>
        <v>1.167123287671233</v>
      </c>
      <c r="I10" s="126">
        <f t="shared" si="1"/>
        <v>0.6465753424657534</v>
      </c>
      <c r="J10" s="126">
        <f t="shared" si="1"/>
        <v>0.6164383561643836</v>
      </c>
      <c r="K10" s="126">
        <f t="shared" si="1"/>
        <v>0.049315068493150684</v>
      </c>
      <c r="L10" s="126">
        <f t="shared" si="1"/>
        <v>1.1616438356164382</v>
      </c>
      <c r="M10" s="126">
        <f t="shared" si="1"/>
        <v>0.18904109589041096</v>
      </c>
      <c r="N10" s="126">
        <f t="shared" si="1"/>
        <v>1.0191780821917809</v>
      </c>
      <c r="O10" s="126">
        <f t="shared" si="1"/>
        <v>0.030136986301369864</v>
      </c>
      <c r="P10" s="126">
        <f>P8/$C9</f>
        <v>0.8027397260273973</v>
      </c>
      <c r="Q10" s="126">
        <f>Q8/$C9</f>
        <v>1.2356164383561643</v>
      </c>
    </row>
    <row r="11" ht="13.5" thickTop="1"/>
  </sheetData>
  <sheetProtection sheet="1" formatCells="0" formatColumns="0" formatRows="0" insertColumns="0" insertRows="0" insertHyperlinks="0" deleteColumns="0" deleteRows="0" sort="0" autoFilter="0" pivotTables="0"/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AY69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S18" sqref="S18:S25"/>
    </sheetView>
  </sheetViews>
  <sheetFormatPr defaultColWidth="9.140625" defaultRowHeight="12.75"/>
  <cols>
    <col min="1" max="1" width="15.421875" style="0" customWidth="1"/>
    <col min="2" max="3" width="5.57421875" style="0" customWidth="1"/>
    <col min="5" max="5" width="8.28125" style="0" customWidth="1"/>
    <col min="6" max="6" width="7.28125" style="0" customWidth="1"/>
    <col min="7" max="7" width="9.00390625" style="0" customWidth="1"/>
    <col min="8" max="9" width="6.421875" style="0" customWidth="1"/>
    <col min="10" max="10" width="6.57421875" style="0" customWidth="1"/>
    <col min="11" max="11" width="7.28125" style="0" customWidth="1"/>
    <col min="12" max="12" width="6.00390625" style="0" bestFit="1" customWidth="1"/>
    <col min="13" max="13" width="7.28125" style="0" customWidth="1"/>
    <col min="14" max="14" width="8.57421875" style="0" customWidth="1"/>
    <col min="15" max="15" width="7.8515625" style="0" customWidth="1"/>
    <col min="16" max="16" width="8.421875" style="0" customWidth="1"/>
    <col min="17" max="17" width="7.421875" style="0" customWidth="1"/>
    <col min="18" max="18" width="0.85546875" style="0" customWidth="1"/>
    <col min="19" max="19" width="4.421875" style="0" customWidth="1"/>
  </cols>
  <sheetData>
    <row r="1" spans="1:17" ht="32.25" customHeight="1" thickBot="1">
      <c r="A1" s="268" t="s">
        <v>35</v>
      </c>
      <c r="B1" s="271"/>
      <c r="C1" s="55"/>
      <c r="D1" s="55" t="s">
        <v>75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43" t="s">
        <v>57</v>
      </c>
      <c r="Q5" s="144" t="s">
        <v>58</v>
      </c>
      <c r="R5" s="5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5"/>
    </row>
    <row r="7" spans="1:20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T7" s="146" t="s">
        <v>59</v>
      </c>
    </row>
    <row r="8" spans="1:20" ht="14.25" thickBot="1" thickTop="1">
      <c r="A8" s="91" t="s">
        <v>0</v>
      </c>
      <c r="B8" s="8">
        <f aca="true" t="shared" si="0" ref="B8:N8">SUM(B12:B67)</f>
        <v>971</v>
      </c>
      <c r="C8" s="8">
        <f t="shared" si="0"/>
        <v>330</v>
      </c>
      <c r="D8" s="48">
        <f t="shared" si="0"/>
        <v>95</v>
      </c>
      <c r="E8" s="33">
        <f t="shared" si="0"/>
        <v>221</v>
      </c>
      <c r="F8" s="36">
        <f t="shared" si="0"/>
        <v>42</v>
      </c>
      <c r="G8" s="39">
        <f t="shared" si="0"/>
        <v>179</v>
      </c>
      <c r="H8" s="43">
        <f t="shared" si="0"/>
        <v>43</v>
      </c>
      <c r="I8" s="43">
        <f t="shared" si="0"/>
        <v>25</v>
      </c>
      <c r="J8" s="43">
        <f t="shared" si="0"/>
        <v>22</v>
      </c>
      <c r="K8" s="43">
        <f t="shared" si="0"/>
        <v>1</v>
      </c>
      <c r="L8" s="43">
        <f t="shared" si="0"/>
        <v>85</v>
      </c>
      <c r="M8" s="43">
        <f t="shared" si="0"/>
        <v>3</v>
      </c>
      <c r="N8" s="62">
        <f t="shared" si="0"/>
        <v>3</v>
      </c>
      <c r="O8" s="77">
        <f>SUM(O13:O67)</f>
        <v>0</v>
      </c>
      <c r="P8" s="66">
        <f>SUM(P12:P67)</f>
        <v>7</v>
      </c>
      <c r="Q8" s="72">
        <f>SUM(Q12:Q67)</f>
        <v>4</v>
      </c>
      <c r="T8" s="141" t="s">
        <v>55</v>
      </c>
    </row>
    <row r="9" spans="1:20" ht="14.25" thickBot="1" thickTop="1">
      <c r="A9" s="91" t="s">
        <v>3</v>
      </c>
      <c r="B9" s="7"/>
      <c r="C9" s="112">
        <f>COUNT($C12:C67)</f>
        <v>31</v>
      </c>
      <c r="D9" s="49">
        <f>D8/$C$8</f>
        <v>0.2878787878787879</v>
      </c>
      <c r="E9" s="34">
        <f aca="true" t="shared" si="1" ref="E9:Q9">E8/$C$8</f>
        <v>0.6696969696969697</v>
      </c>
      <c r="F9" s="37">
        <f t="shared" si="1"/>
        <v>0.12727272727272726</v>
      </c>
      <c r="G9" s="40">
        <f t="shared" si="1"/>
        <v>0.5424242424242425</v>
      </c>
      <c r="H9" s="44">
        <f t="shared" si="1"/>
        <v>0.1303030303030303</v>
      </c>
      <c r="I9" s="44">
        <f t="shared" si="1"/>
        <v>0.07575757575757576</v>
      </c>
      <c r="J9" s="44">
        <f>J8/$C$8</f>
        <v>0.06666666666666667</v>
      </c>
      <c r="K9" s="44">
        <f>K8/$C$8</f>
        <v>0.0030303030303030303</v>
      </c>
      <c r="L9" s="44">
        <f t="shared" si="1"/>
        <v>0.25757575757575757</v>
      </c>
      <c r="M9" s="44">
        <f t="shared" si="1"/>
        <v>0.00909090909090909</v>
      </c>
      <c r="N9" s="63">
        <f t="shared" si="1"/>
        <v>0.00909090909090909</v>
      </c>
      <c r="O9" s="78">
        <f t="shared" si="1"/>
        <v>0</v>
      </c>
      <c r="P9" s="67">
        <f t="shared" si="1"/>
        <v>0.021212121212121213</v>
      </c>
      <c r="Q9" s="73">
        <f t="shared" si="1"/>
        <v>0.012121212121212121</v>
      </c>
      <c r="T9" s="145" t="s">
        <v>60</v>
      </c>
    </row>
    <row r="10" spans="1:20" ht="14.25" thickBot="1" thickTop="1">
      <c r="A10" s="91" t="s">
        <v>4</v>
      </c>
      <c r="B10" s="10">
        <f>B8/C9</f>
        <v>31.322580645161292</v>
      </c>
      <c r="C10" s="10">
        <f>C8/C9</f>
        <v>10.64516129032258</v>
      </c>
      <c r="D10" s="50">
        <f>D8/$C$9</f>
        <v>3.064516129032258</v>
      </c>
      <c r="E10" s="35">
        <f aca="true" t="shared" si="2" ref="E10:Q10">E8/$C$9</f>
        <v>7.129032258064516</v>
      </c>
      <c r="F10" s="38">
        <f t="shared" si="2"/>
        <v>1.3548387096774193</v>
      </c>
      <c r="G10" s="41">
        <f t="shared" si="2"/>
        <v>5.774193548387097</v>
      </c>
      <c r="H10" s="45">
        <f t="shared" si="2"/>
        <v>1.3870967741935485</v>
      </c>
      <c r="I10" s="45">
        <f t="shared" si="2"/>
        <v>0.8064516129032258</v>
      </c>
      <c r="J10" s="45">
        <f t="shared" si="2"/>
        <v>0.7096774193548387</v>
      </c>
      <c r="K10" s="45">
        <f t="shared" si="2"/>
        <v>0.03225806451612903</v>
      </c>
      <c r="L10" s="45">
        <f t="shared" si="2"/>
        <v>2.7419354838709675</v>
      </c>
      <c r="M10" s="45">
        <f t="shared" si="2"/>
        <v>0.0967741935483871</v>
      </c>
      <c r="N10" s="64">
        <f t="shared" si="2"/>
        <v>0.0967741935483871</v>
      </c>
      <c r="O10" s="79">
        <f t="shared" si="2"/>
        <v>0</v>
      </c>
      <c r="P10" s="68">
        <f t="shared" si="2"/>
        <v>0.22580645161290322</v>
      </c>
      <c r="Q10" s="74">
        <f t="shared" si="2"/>
        <v>0.12903225806451613</v>
      </c>
      <c r="T10" s="142" t="s">
        <v>61</v>
      </c>
    </row>
    <row r="11" spans="1:51" ht="14.25" customHeight="1" thickBot="1" thickTop="1">
      <c r="A11" s="149" t="s">
        <v>71</v>
      </c>
      <c r="B11" s="157" t="s">
        <v>64</v>
      </c>
      <c r="C11" s="158"/>
      <c r="D11" s="159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S11" s="93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28" s="92" customFormat="1" ht="15.75" customHeight="1" thickBot="1" thickTop="1">
      <c r="A12" s="115" t="s">
        <v>86</v>
      </c>
      <c r="B12" s="6">
        <v>44</v>
      </c>
      <c r="C12" s="104">
        <v>17</v>
      </c>
      <c r="D12" s="179">
        <v>9</v>
      </c>
      <c r="E12" s="180">
        <v>8</v>
      </c>
      <c r="F12" s="105">
        <v>3</v>
      </c>
      <c r="G12" s="105">
        <v>5</v>
      </c>
      <c r="H12" s="105">
        <v>2</v>
      </c>
      <c r="I12" s="105">
        <v>1</v>
      </c>
      <c r="J12" s="105">
        <v>1</v>
      </c>
      <c r="K12" s="105">
        <v>0</v>
      </c>
      <c r="L12" s="178">
        <v>1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S12" s="93" t="s">
        <v>87</v>
      </c>
      <c r="T12" s="93"/>
      <c r="U12" s="93"/>
      <c r="V12" s="93"/>
      <c r="W12" s="93"/>
      <c r="X12" s="93"/>
      <c r="Y12" s="93"/>
      <c r="Z12" s="93"/>
      <c r="AA12" s="93"/>
      <c r="AB12" s="93"/>
    </row>
    <row r="13" spans="1:28" s="92" customFormat="1" ht="15.75" customHeight="1" thickBot="1" thickTop="1">
      <c r="A13" s="149" t="s">
        <v>88</v>
      </c>
      <c r="B13" s="6">
        <v>47</v>
      </c>
      <c r="C13" s="104">
        <v>17</v>
      </c>
      <c r="D13" s="178">
        <v>0</v>
      </c>
      <c r="E13" s="180">
        <v>17</v>
      </c>
      <c r="F13" s="105">
        <v>3</v>
      </c>
      <c r="G13" s="105">
        <v>14</v>
      </c>
      <c r="H13" s="105">
        <v>3</v>
      </c>
      <c r="I13" s="105">
        <v>1</v>
      </c>
      <c r="J13" s="105">
        <v>1</v>
      </c>
      <c r="K13" s="105">
        <v>0</v>
      </c>
      <c r="L13" s="178">
        <v>9</v>
      </c>
      <c r="M13" s="105">
        <v>0</v>
      </c>
      <c r="N13" s="105">
        <v>0</v>
      </c>
      <c r="O13" s="105">
        <v>0</v>
      </c>
      <c r="P13" s="105">
        <v>0</v>
      </c>
      <c r="Q13" s="105">
        <v>0</v>
      </c>
      <c r="S13" s="93" t="s">
        <v>89</v>
      </c>
      <c r="T13" s="93"/>
      <c r="U13" s="93"/>
      <c r="V13" s="93"/>
      <c r="W13" s="93"/>
      <c r="X13" s="93"/>
      <c r="Y13" s="93"/>
      <c r="Z13" s="93"/>
      <c r="AA13" s="93"/>
      <c r="AB13" s="93"/>
    </row>
    <row r="14" spans="1:28" s="92" customFormat="1" ht="15.75" customHeight="1" thickBot="1" thickTop="1">
      <c r="A14" s="149" t="s">
        <v>90</v>
      </c>
      <c r="B14" s="6">
        <v>38</v>
      </c>
      <c r="C14" s="104">
        <v>18</v>
      </c>
      <c r="D14" s="178">
        <v>0</v>
      </c>
      <c r="E14" s="180">
        <v>18</v>
      </c>
      <c r="F14" s="105">
        <v>3</v>
      </c>
      <c r="G14" s="105">
        <v>15</v>
      </c>
      <c r="H14" s="105">
        <v>2</v>
      </c>
      <c r="I14" s="105">
        <v>2</v>
      </c>
      <c r="J14" s="105">
        <v>1</v>
      </c>
      <c r="K14" s="105">
        <v>0</v>
      </c>
      <c r="L14" s="178">
        <v>10</v>
      </c>
      <c r="M14" s="105">
        <v>0</v>
      </c>
      <c r="N14" s="105">
        <v>0</v>
      </c>
      <c r="O14" s="105">
        <v>0</v>
      </c>
      <c r="P14" s="105">
        <v>0</v>
      </c>
      <c r="Q14" s="105">
        <v>0</v>
      </c>
      <c r="S14" s="93" t="s">
        <v>91</v>
      </c>
      <c r="T14" s="93"/>
      <c r="U14" s="93"/>
      <c r="V14" s="93"/>
      <c r="W14" s="93"/>
      <c r="X14" s="93"/>
      <c r="Y14" s="93"/>
      <c r="Z14" s="93"/>
      <c r="AA14" s="93"/>
      <c r="AB14" s="93"/>
    </row>
    <row r="15" spans="1:28" s="92" customFormat="1" ht="15.75" customHeight="1" thickBot="1" thickTop="1">
      <c r="A15" s="115" t="s">
        <v>92</v>
      </c>
      <c r="B15" s="6">
        <v>38</v>
      </c>
      <c r="C15" s="104">
        <v>15</v>
      </c>
      <c r="D15" s="105">
        <v>9</v>
      </c>
      <c r="E15" s="105">
        <v>6</v>
      </c>
      <c r="F15" s="105">
        <v>2</v>
      </c>
      <c r="G15" s="105">
        <v>4</v>
      </c>
      <c r="H15" s="105">
        <v>2</v>
      </c>
      <c r="I15" s="105">
        <v>1</v>
      </c>
      <c r="J15" s="105">
        <v>1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05">
        <v>0</v>
      </c>
      <c r="Q15" s="105">
        <v>0</v>
      </c>
      <c r="S15" s="93" t="s">
        <v>93</v>
      </c>
      <c r="T15" s="93"/>
      <c r="U15" s="93"/>
      <c r="V15" s="93"/>
      <c r="W15" s="93"/>
      <c r="X15" s="93"/>
      <c r="Y15" s="93"/>
      <c r="Z15" s="93"/>
      <c r="AA15" s="93"/>
      <c r="AB15" s="93"/>
    </row>
    <row r="16" spans="1:28" s="92" customFormat="1" ht="15.75" customHeight="1" thickBot="1" thickTop="1">
      <c r="A16" s="115" t="s">
        <v>94</v>
      </c>
      <c r="B16" s="6">
        <v>13</v>
      </c>
      <c r="C16" s="104">
        <v>2</v>
      </c>
      <c r="D16" s="105">
        <v>2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05">
        <v>0</v>
      </c>
      <c r="Q16" s="105">
        <v>0</v>
      </c>
      <c r="S16" s="93" t="s">
        <v>95</v>
      </c>
      <c r="T16" s="93"/>
      <c r="U16" s="93"/>
      <c r="V16" s="93"/>
      <c r="W16" s="93"/>
      <c r="X16" s="93"/>
      <c r="Y16" s="93"/>
      <c r="Z16" s="93"/>
      <c r="AA16" s="93"/>
      <c r="AB16" s="93"/>
    </row>
    <row r="17" spans="1:28" s="92" customFormat="1" ht="15.75" customHeight="1" thickBot="1" thickTop="1">
      <c r="A17" s="115" t="s">
        <v>96</v>
      </c>
      <c r="B17" s="6">
        <v>16</v>
      </c>
      <c r="C17" s="104">
        <v>2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05">
        <v>2</v>
      </c>
      <c r="O17" s="105">
        <v>0</v>
      </c>
      <c r="P17" s="105">
        <v>0</v>
      </c>
      <c r="Q17" s="105">
        <v>0</v>
      </c>
      <c r="S17" s="93" t="s">
        <v>97</v>
      </c>
      <c r="T17" s="93"/>
      <c r="U17" s="93"/>
      <c r="V17" s="93"/>
      <c r="W17" s="93"/>
      <c r="X17" s="93"/>
      <c r="Y17" s="93"/>
      <c r="Z17" s="93"/>
      <c r="AA17" s="93"/>
      <c r="AB17" s="93"/>
    </row>
    <row r="18" spans="1:28" s="92" customFormat="1" ht="15.75" customHeight="1" thickBot="1" thickTop="1">
      <c r="A18" s="149" t="s">
        <v>98</v>
      </c>
      <c r="B18" s="6">
        <v>31</v>
      </c>
      <c r="C18" s="104">
        <v>7</v>
      </c>
      <c r="D18" s="105">
        <v>0</v>
      </c>
      <c r="E18" s="105">
        <v>7</v>
      </c>
      <c r="F18" s="105">
        <v>0</v>
      </c>
      <c r="G18" s="105">
        <v>7</v>
      </c>
      <c r="H18" s="105">
        <v>1</v>
      </c>
      <c r="I18" s="105">
        <v>1</v>
      </c>
      <c r="J18" s="105">
        <v>1</v>
      </c>
      <c r="K18" s="105">
        <v>0</v>
      </c>
      <c r="L18" s="105">
        <v>4</v>
      </c>
      <c r="M18" s="105">
        <v>0</v>
      </c>
      <c r="N18" s="105">
        <v>0</v>
      </c>
      <c r="O18" s="105">
        <v>0</v>
      </c>
      <c r="P18" s="105">
        <v>0</v>
      </c>
      <c r="Q18" s="105">
        <v>0</v>
      </c>
      <c r="S18" s="93" t="s">
        <v>99</v>
      </c>
      <c r="T18" s="93"/>
      <c r="U18" s="93"/>
      <c r="V18" s="93"/>
      <c r="W18" s="93"/>
      <c r="X18" s="93"/>
      <c r="Y18" s="93"/>
      <c r="Z18" s="93"/>
      <c r="AA18" s="93"/>
      <c r="AB18" s="93"/>
    </row>
    <row r="19" spans="1:28" s="92" customFormat="1" ht="15.75" customHeight="1" thickBot="1" thickTop="1">
      <c r="A19" s="115" t="s">
        <v>100</v>
      </c>
      <c r="B19" s="6">
        <v>41</v>
      </c>
      <c r="C19" s="104">
        <v>14</v>
      </c>
      <c r="D19" s="105">
        <v>8</v>
      </c>
      <c r="E19" s="105">
        <v>6</v>
      </c>
      <c r="F19" s="105">
        <v>2</v>
      </c>
      <c r="G19" s="105">
        <v>4</v>
      </c>
      <c r="H19" s="105">
        <v>2</v>
      </c>
      <c r="I19" s="105">
        <v>1</v>
      </c>
      <c r="J19" s="105">
        <v>1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05">
        <v>0</v>
      </c>
      <c r="Q19" s="105">
        <v>0</v>
      </c>
      <c r="S19" s="93" t="s">
        <v>87</v>
      </c>
      <c r="T19" s="93"/>
      <c r="U19" s="93"/>
      <c r="V19" s="93"/>
      <c r="W19" s="93"/>
      <c r="X19" s="93"/>
      <c r="Y19" s="93"/>
      <c r="Z19" s="93"/>
      <c r="AA19" s="93"/>
      <c r="AB19" s="93"/>
    </row>
    <row r="20" spans="1:28" s="92" customFormat="1" ht="15.75" customHeight="1" thickBot="1" thickTop="1">
      <c r="A20" s="149" t="s">
        <v>101</v>
      </c>
      <c r="B20" s="6">
        <v>43</v>
      </c>
      <c r="C20" s="104">
        <v>16</v>
      </c>
      <c r="D20" s="178">
        <v>0</v>
      </c>
      <c r="E20" s="105">
        <v>16</v>
      </c>
      <c r="F20" s="105">
        <v>2</v>
      </c>
      <c r="G20" s="105">
        <v>14</v>
      </c>
      <c r="H20" s="105">
        <v>2</v>
      </c>
      <c r="I20" s="105">
        <v>1</v>
      </c>
      <c r="J20" s="105">
        <v>1</v>
      </c>
      <c r="K20" s="105">
        <v>0</v>
      </c>
      <c r="L20" s="178">
        <v>9</v>
      </c>
      <c r="M20" s="105">
        <v>1</v>
      </c>
      <c r="N20" s="105">
        <v>0</v>
      </c>
      <c r="O20" s="105">
        <v>0</v>
      </c>
      <c r="P20" s="105">
        <v>0</v>
      </c>
      <c r="Q20" s="105">
        <v>0</v>
      </c>
      <c r="S20" s="93" t="s">
        <v>89</v>
      </c>
      <c r="T20" s="93"/>
      <c r="U20" s="93"/>
      <c r="V20" s="93"/>
      <c r="W20" s="93"/>
      <c r="X20" s="93"/>
      <c r="Y20" s="93"/>
      <c r="Z20" s="93"/>
      <c r="AA20" s="93"/>
      <c r="AB20" s="93"/>
    </row>
    <row r="21" spans="1:28" s="92" customFormat="1" ht="15.75" customHeight="1" thickBot="1" thickTop="1">
      <c r="A21" s="149" t="s">
        <v>102</v>
      </c>
      <c r="B21" s="6">
        <v>38</v>
      </c>
      <c r="C21" s="104">
        <v>17</v>
      </c>
      <c r="D21" s="178">
        <v>0</v>
      </c>
      <c r="E21" s="240">
        <v>17</v>
      </c>
      <c r="F21" s="105">
        <v>3</v>
      </c>
      <c r="G21" s="105">
        <v>14</v>
      </c>
      <c r="H21" s="105">
        <v>3</v>
      </c>
      <c r="I21" s="105">
        <v>1</v>
      </c>
      <c r="J21" s="105">
        <v>1</v>
      </c>
      <c r="K21" s="105">
        <v>0</v>
      </c>
      <c r="L21" s="178">
        <v>9</v>
      </c>
      <c r="M21" s="105">
        <v>0</v>
      </c>
      <c r="N21" s="105">
        <v>0</v>
      </c>
      <c r="O21" s="105">
        <v>0</v>
      </c>
      <c r="P21" s="105">
        <v>0</v>
      </c>
      <c r="Q21" s="105">
        <v>0</v>
      </c>
      <c r="S21" s="93" t="s">
        <v>91</v>
      </c>
      <c r="T21" s="93"/>
      <c r="U21" s="93"/>
      <c r="V21" s="93"/>
      <c r="W21" s="93"/>
      <c r="X21" s="93"/>
      <c r="Y21" s="93"/>
      <c r="Z21" s="93"/>
      <c r="AA21" s="93"/>
      <c r="AB21" s="93"/>
    </row>
    <row r="22" spans="1:28" s="92" customFormat="1" ht="15.75" customHeight="1" thickBot="1" thickTop="1">
      <c r="A22" s="149" t="s">
        <v>103</v>
      </c>
      <c r="B22" s="6">
        <v>40</v>
      </c>
      <c r="C22" s="104">
        <v>16</v>
      </c>
      <c r="D22" s="178">
        <v>0</v>
      </c>
      <c r="E22" s="240">
        <v>16</v>
      </c>
      <c r="F22" s="105">
        <v>2</v>
      </c>
      <c r="G22" s="105">
        <v>14</v>
      </c>
      <c r="H22" s="105">
        <v>3</v>
      </c>
      <c r="I22" s="105">
        <v>1</v>
      </c>
      <c r="J22" s="105">
        <v>1</v>
      </c>
      <c r="K22" s="105">
        <v>0</v>
      </c>
      <c r="L22" s="178">
        <v>9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S22" s="93" t="s">
        <v>93</v>
      </c>
      <c r="T22" s="93"/>
      <c r="U22" s="93"/>
      <c r="V22" s="93"/>
      <c r="W22" s="93"/>
      <c r="X22" s="93"/>
      <c r="Y22" s="93"/>
      <c r="Z22" s="93"/>
      <c r="AA22" s="93"/>
      <c r="AB22" s="93"/>
    </row>
    <row r="23" spans="1:28" s="92" customFormat="1" ht="15.75" customHeight="1" thickBot="1" thickTop="1">
      <c r="A23" s="115" t="s">
        <v>104</v>
      </c>
      <c r="B23" s="6">
        <v>34</v>
      </c>
      <c r="C23" s="104">
        <v>16</v>
      </c>
      <c r="D23" s="105">
        <v>16</v>
      </c>
      <c r="E23" s="105">
        <v>0</v>
      </c>
      <c r="F23" s="105">
        <v>0</v>
      </c>
      <c r="G23" s="105">
        <v>0</v>
      </c>
      <c r="H23" s="105">
        <v>0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S23" s="93" t="s">
        <v>95</v>
      </c>
      <c r="T23" s="93"/>
      <c r="U23" s="93"/>
      <c r="V23" s="93"/>
      <c r="W23" s="93"/>
      <c r="X23" s="93"/>
      <c r="Y23" s="93"/>
      <c r="Z23" s="93"/>
      <c r="AA23" s="93"/>
      <c r="AB23" s="93"/>
    </row>
    <row r="24" spans="1:28" s="92" customFormat="1" ht="15.75" customHeight="1" thickBot="1" thickTop="1">
      <c r="A24" s="115" t="s">
        <v>105</v>
      </c>
      <c r="B24" s="6">
        <v>17</v>
      </c>
      <c r="C24" s="104">
        <v>3</v>
      </c>
      <c r="D24" s="105">
        <v>0</v>
      </c>
      <c r="E24" s="105">
        <v>0</v>
      </c>
      <c r="F24" s="105">
        <v>0</v>
      </c>
      <c r="G24" s="105">
        <v>0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0</v>
      </c>
      <c r="N24" s="178">
        <v>0</v>
      </c>
      <c r="O24" s="105">
        <v>0</v>
      </c>
      <c r="P24" s="178">
        <v>1</v>
      </c>
      <c r="Q24" s="178">
        <v>2</v>
      </c>
      <c r="S24" s="93" t="s">
        <v>97</v>
      </c>
      <c r="T24" s="93"/>
      <c r="U24" s="93"/>
      <c r="V24" s="93"/>
      <c r="W24" s="93"/>
      <c r="X24" s="93"/>
      <c r="Y24" s="93"/>
      <c r="Z24" s="93"/>
      <c r="AA24" s="93"/>
      <c r="AB24" s="93"/>
    </row>
    <row r="25" spans="1:28" s="92" customFormat="1" ht="15.75" customHeight="1" thickBot="1" thickTop="1">
      <c r="A25" s="115" t="s">
        <v>106</v>
      </c>
      <c r="B25" s="6">
        <v>29</v>
      </c>
      <c r="C25" s="104">
        <v>6</v>
      </c>
      <c r="D25" s="105">
        <v>0</v>
      </c>
      <c r="E25" s="178">
        <v>0</v>
      </c>
      <c r="F25" s="105">
        <v>0</v>
      </c>
      <c r="G25" s="105">
        <v>0</v>
      </c>
      <c r="H25" s="105">
        <v>0</v>
      </c>
      <c r="I25" s="105">
        <v>0</v>
      </c>
      <c r="J25" s="105">
        <v>0</v>
      </c>
      <c r="K25" s="105">
        <v>0</v>
      </c>
      <c r="L25" s="105">
        <v>0</v>
      </c>
      <c r="M25" s="105">
        <v>0</v>
      </c>
      <c r="N25" s="105">
        <v>0</v>
      </c>
      <c r="O25" s="105">
        <v>0</v>
      </c>
      <c r="P25" s="178">
        <v>4</v>
      </c>
      <c r="Q25" s="178">
        <v>2</v>
      </c>
      <c r="S25" s="93" t="s">
        <v>99</v>
      </c>
      <c r="T25" s="93"/>
      <c r="U25" s="93"/>
      <c r="V25" s="93"/>
      <c r="W25" s="93"/>
      <c r="X25" s="93"/>
      <c r="Y25" s="93"/>
      <c r="Z25" s="93"/>
      <c r="AA25" s="93"/>
      <c r="AB25" s="93"/>
    </row>
    <row r="26" spans="1:28" s="92" customFormat="1" ht="15.75" customHeight="1" thickBot="1" thickTop="1">
      <c r="A26" s="115" t="s">
        <v>107</v>
      </c>
      <c r="B26" s="6">
        <v>44</v>
      </c>
      <c r="C26" s="104">
        <v>18</v>
      </c>
      <c r="D26" s="179">
        <v>8</v>
      </c>
      <c r="E26" s="180">
        <v>10</v>
      </c>
      <c r="F26" s="105">
        <v>3</v>
      </c>
      <c r="G26" s="105">
        <v>7</v>
      </c>
      <c r="H26" s="105">
        <v>3</v>
      </c>
      <c r="I26" s="105">
        <v>1</v>
      </c>
      <c r="J26" s="105">
        <v>1</v>
      </c>
      <c r="K26" s="105">
        <v>0</v>
      </c>
      <c r="L26" s="178">
        <v>1</v>
      </c>
      <c r="M26" s="105">
        <v>1</v>
      </c>
      <c r="N26" s="105">
        <v>0</v>
      </c>
      <c r="O26" s="105">
        <v>0</v>
      </c>
      <c r="P26" s="105">
        <v>0</v>
      </c>
      <c r="Q26" s="105">
        <v>0</v>
      </c>
      <c r="S26" s="93" t="s">
        <v>87</v>
      </c>
      <c r="T26" s="93"/>
      <c r="U26" s="93"/>
      <c r="V26" s="93"/>
      <c r="W26" s="93"/>
      <c r="X26" s="93"/>
      <c r="Y26" s="93"/>
      <c r="Z26" s="93"/>
      <c r="AA26" s="93"/>
      <c r="AB26" s="93"/>
    </row>
    <row r="27" spans="1:28" s="92" customFormat="1" ht="15.75" customHeight="1" thickBot="1" thickTop="1">
      <c r="A27" s="149" t="s">
        <v>108</v>
      </c>
      <c r="B27" s="6">
        <v>47</v>
      </c>
      <c r="C27" s="104">
        <v>17</v>
      </c>
      <c r="D27" s="178">
        <v>0</v>
      </c>
      <c r="E27" s="180">
        <v>17</v>
      </c>
      <c r="F27" s="105">
        <v>3</v>
      </c>
      <c r="G27" s="105">
        <v>14</v>
      </c>
      <c r="H27" s="105">
        <v>2</v>
      </c>
      <c r="I27" s="105">
        <v>1</v>
      </c>
      <c r="J27" s="105">
        <v>1</v>
      </c>
      <c r="K27" s="105">
        <v>0</v>
      </c>
      <c r="L27" s="178">
        <v>10</v>
      </c>
      <c r="M27" s="105">
        <v>0</v>
      </c>
      <c r="N27" s="105">
        <v>0</v>
      </c>
      <c r="O27" s="105">
        <v>0</v>
      </c>
      <c r="P27" s="105">
        <v>0</v>
      </c>
      <c r="Q27" s="105">
        <v>0</v>
      </c>
      <c r="S27" s="93" t="s">
        <v>89</v>
      </c>
      <c r="T27" s="93"/>
      <c r="U27" s="93"/>
      <c r="V27" s="93"/>
      <c r="W27" s="93"/>
      <c r="X27" s="93"/>
      <c r="Y27" s="93"/>
      <c r="Z27" s="93"/>
      <c r="AA27" s="93"/>
      <c r="AB27" s="93"/>
    </row>
    <row r="28" spans="1:28" s="92" customFormat="1" ht="15.75" customHeight="1" thickBot="1" thickTop="1">
      <c r="A28" s="115" t="s">
        <v>109</v>
      </c>
      <c r="B28" s="6">
        <v>39</v>
      </c>
      <c r="C28" s="104">
        <v>17</v>
      </c>
      <c r="D28" s="179">
        <v>1</v>
      </c>
      <c r="E28" s="180">
        <v>16</v>
      </c>
      <c r="F28" s="105">
        <v>3</v>
      </c>
      <c r="G28" s="105">
        <v>13</v>
      </c>
      <c r="H28" s="105">
        <v>3</v>
      </c>
      <c r="I28" s="105">
        <v>1</v>
      </c>
      <c r="J28" s="105">
        <v>1</v>
      </c>
      <c r="K28" s="105">
        <v>0</v>
      </c>
      <c r="L28" s="178">
        <v>8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S28" s="93" t="s">
        <v>91</v>
      </c>
      <c r="T28" s="93"/>
      <c r="U28" s="93"/>
      <c r="V28" s="93"/>
      <c r="W28" s="93"/>
      <c r="X28" s="93"/>
      <c r="Y28" s="93"/>
      <c r="Z28" s="93"/>
      <c r="AA28" s="93"/>
      <c r="AB28" s="93"/>
    </row>
    <row r="29" spans="1:28" s="92" customFormat="1" ht="15.75" customHeight="1" thickBot="1" thickTop="1">
      <c r="A29" s="115" t="s">
        <v>110</v>
      </c>
      <c r="B29" s="6">
        <v>32</v>
      </c>
      <c r="C29" s="104">
        <v>12</v>
      </c>
      <c r="D29" s="178">
        <v>0</v>
      </c>
      <c r="E29" s="180">
        <v>12</v>
      </c>
      <c r="F29" s="105">
        <v>3</v>
      </c>
      <c r="G29" s="105">
        <v>9</v>
      </c>
      <c r="H29" s="105">
        <v>1</v>
      </c>
      <c r="I29" s="105">
        <v>1</v>
      </c>
      <c r="J29" s="105">
        <v>1</v>
      </c>
      <c r="K29" s="105">
        <v>0</v>
      </c>
      <c r="L29" s="178">
        <v>6</v>
      </c>
      <c r="M29" s="105">
        <v>0</v>
      </c>
      <c r="N29" s="105">
        <v>0</v>
      </c>
      <c r="O29" s="105">
        <v>0</v>
      </c>
      <c r="P29" s="105">
        <v>0</v>
      </c>
      <c r="Q29" s="105">
        <v>0</v>
      </c>
      <c r="S29" s="93" t="s">
        <v>93</v>
      </c>
      <c r="T29" s="93"/>
      <c r="U29" s="93"/>
      <c r="V29" s="93"/>
      <c r="W29" s="93"/>
      <c r="X29" s="93"/>
      <c r="Y29" s="93"/>
      <c r="Z29" s="93"/>
      <c r="AA29" s="93"/>
      <c r="AB29" s="93"/>
    </row>
    <row r="30" spans="1:28" s="92" customFormat="1" ht="15.75" customHeight="1" thickBot="1" thickTop="1">
      <c r="A30" s="115" t="s">
        <v>111</v>
      </c>
      <c r="B30" s="6">
        <v>20</v>
      </c>
      <c r="C30" s="104">
        <v>3</v>
      </c>
      <c r="D30" s="178">
        <v>0</v>
      </c>
      <c r="E30" s="178">
        <v>3</v>
      </c>
      <c r="F30" s="105">
        <v>0</v>
      </c>
      <c r="G30" s="105">
        <v>3</v>
      </c>
      <c r="H30" s="105">
        <v>1</v>
      </c>
      <c r="I30" s="105">
        <v>0</v>
      </c>
      <c r="J30" s="105">
        <v>0</v>
      </c>
      <c r="K30" s="105">
        <v>1</v>
      </c>
      <c r="L30" s="105">
        <v>0</v>
      </c>
      <c r="M30" s="105">
        <v>1</v>
      </c>
      <c r="N30" s="105">
        <v>0</v>
      </c>
      <c r="O30" s="105">
        <v>0</v>
      </c>
      <c r="P30" s="105">
        <v>0</v>
      </c>
      <c r="Q30" s="105">
        <v>0</v>
      </c>
      <c r="S30" s="93" t="s">
        <v>95</v>
      </c>
      <c r="T30" s="93"/>
      <c r="U30" s="93"/>
      <c r="V30" s="93"/>
      <c r="W30" s="93"/>
      <c r="X30" s="93"/>
      <c r="Y30" s="93"/>
      <c r="Z30" s="93"/>
      <c r="AA30" s="93"/>
      <c r="AB30" s="93"/>
    </row>
    <row r="31" spans="1:28" s="92" customFormat="1" ht="15.75" customHeight="1" thickBot="1" thickTop="1">
      <c r="A31" s="115" t="s">
        <v>112</v>
      </c>
      <c r="B31" s="6">
        <v>14</v>
      </c>
      <c r="C31" s="104">
        <v>2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78">
        <v>0</v>
      </c>
      <c r="O31" s="105">
        <v>0</v>
      </c>
      <c r="P31" s="178">
        <v>2</v>
      </c>
      <c r="Q31" s="105">
        <v>0</v>
      </c>
      <c r="S31" s="93" t="s">
        <v>97</v>
      </c>
      <c r="T31" s="93"/>
      <c r="U31" s="93"/>
      <c r="V31" s="93"/>
      <c r="W31" s="93"/>
      <c r="X31" s="93"/>
      <c r="Y31" s="93"/>
      <c r="Z31" s="93"/>
      <c r="AA31" s="93"/>
      <c r="AB31" s="93"/>
    </row>
    <row r="32" spans="1:28" s="92" customFormat="1" ht="15.75" customHeight="1" thickBot="1" thickTop="1">
      <c r="A32" s="149" t="s">
        <v>113</v>
      </c>
      <c r="B32" s="6">
        <v>21</v>
      </c>
      <c r="C32" s="104">
        <v>5</v>
      </c>
      <c r="D32" s="105">
        <v>0</v>
      </c>
      <c r="E32" s="105">
        <v>5</v>
      </c>
      <c r="F32" s="105">
        <v>0</v>
      </c>
      <c r="G32" s="105">
        <v>5</v>
      </c>
      <c r="H32" s="105">
        <v>1</v>
      </c>
      <c r="I32" s="105">
        <v>1</v>
      </c>
      <c r="J32" s="105">
        <v>1</v>
      </c>
      <c r="K32" s="105">
        <v>0</v>
      </c>
      <c r="L32" s="105">
        <v>2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S32" s="93" t="s">
        <v>99</v>
      </c>
      <c r="T32" s="93"/>
      <c r="U32" s="93"/>
      <c r="V32" s="93"/>
      <c r="W32" s="93"/>
      <c r="X32" s="93"/>
      <c r="Y32" s="93"/>
      <c r="Z32" s="93"/>
      <c r="AA32" s="93"/>
      <c r="AB32" s="93"/>
    </row>
    <row r="33" spans="1:28" s="92" customFormat="1" ht="15.75" customHeight="1" thickBot="1" thickTop="1">
      <c r="A33" s="115" t="s">
        <v>114</v>
      </c>
      <c r="B33" s="6">
        <v>31</v>
      </c>
      <c r="C33" s="104">
        <v>13</v>
      </c>
      <c r="D33" s="105">
        <v>8</v>
      </c>
      <c r="E33" s="105">
        <v>5</v>
      </c>
      <c r="F33" s="105">
        <v>1</v>
      </c>
      <c r="G33" s="105">
        <v>4</v>
      </c>
      <c r="H33" s="105">
        <v>2</v>
      </c>
      <c r="I33" s="105">
        <v>1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S33" s="93" t="s">
        <v>87</v>
      </c>
      <c r="T33" s="93"/>
      <c r="U33" s="93"/>
      <c r="V33" s="93"/>
      <c r="W33" s="93"/>
      <c r="X33" s="93"/>
      <c r="Y33" s="93"/>
      <c r="Z33" s="93"/>
      <c r="AA33" s="93"/>
      <c r="AB33" s="93"/>
    </row>
    <row r="34" spans="1:28" s="92" customFormat="1" ht="15.75" customHeight="1" thickBot="1" thickTop="1">
      <c r="A34" s="115" t="s">
        <v>115</v>
      </c>
      <c r="B34" s="6">
        <v>37</v>
      </c>
      <c r="C34" s="104">
        <v>14</v>
      </c>
      <c r="D34" s="105">
        <v>8</v>
      </c>
      <c r="E34" s="105">
        <v>6</v>
      </c>
      <c r="F34" s="105">
        <v>2</v>
      </c>
      <c r="G34" s="105">
        <v>4</v>
      </c>
      <c r="H34" s="105">
        <v>2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S34" s="93" t="s">
        <v>89</v>
      </c>
      <c r="T34" s="93"/>
      <c r="U34" s="93"/>
      <c r="V34" s="93"/>
      <c r="W34" s="93"/>
      <c r="X34" s="93"/>
      <c r="Y34" s="93"/>
      <c r="Z34" s="93"/>
      <c r="AA34" s="93"/>
      <c r="AB34" s="93"/>
    </row>
    <row r="35" spans="1:28" s="92" customFormat="1" ht="15.75" customHeight="1" thickBot="1" thickTop="1">
      <c r="A35" s="115" t="s">
        <v>116</v>
      </c>
      <c r="B35" s="6">
        <v>33</v>
      </c>
      <c r="C35" s="104">
        <v>15</v>
      </c>
      <c r="D35" s="179">
        <v>7</v>
      </c>
      <c r="E35" s="180">
        <v>8</v>
      </c>
      <c r="F35" s="105">
        <v>2</v>
      </c>
      <c r="G35" s="105">
        <v>6</v>
      </c>
      <c r="H35" s="105">
        <v>2</v>
      </c>
      <c r="I35" s="105">
        <v>1</v>
      </c>
      <c r="J35" s="105">
        <v>1</v>
      </c>
      <c r="K35" s="105">
        <v>0</v>
      </c>
      <c r="L35" s="178">
        <v>2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S35" s="93" t="s">
        <v>91</v>
      </c>
      <c r="T35" s="93"/>
      <c r="U35" s="93"/>
      <c r="V35" s="93"/>
      <c r="W35" s="93"/>
      <c r="X35" s="93"/>
      <c r="Y35" s="93"/>
      <c r="Z35" s="93"/>
      <c r="AA35" s="93"/>
      <c r="AB35" s="93"/>
    </row>
    <row r="36" spans="1:28" s="92" customFormat="1" ht="15.75" customHeight="1" thickBot="1" thickTop="1">
      <c r="A36" s="115" t="s">
        <v>117</v>
      </c>
      <c r="B36" s="6">
        <v>35</v>
      </c>
      <c r="C36" s="104">
        <v>12</v>
      </c>
      <c r="D36" s="105">
        <v>6</v>
      </c>
      <c r="E36" s="105">
        <v>6</v>
      </c>
      <c r="F36" s="105">
        <v>2</v>
      </c>
      <c r="G36" s="105">
        <v>4</v>
      </c>
      <c r="H36" s="105">
        <v>2</v>
      </c>
      <c r="I36" s="105">
        <v>1</v>
      </c>
      <c r="J36" s="105">
        <v>1</v>
      </c>
      <c r="K36" s="105">
        <v>0</v>
      </c>
      <c r="L36" s="105">
        <v>0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S36" s="93" t="s">
        <v>93</v>
      </c>
      <c r="T36" s="93"/>
      <c r="U36" s="93"/>
      <c r="V36" s="93"/>
      <c r="W36" s="93"/>
      <c r="X36" s="93"/>
      <c r="Y36" s="93"/>
      <c r="Z36" s="93"/>
      <c r="AA36" s="93"/>
      <c r="AB36" s="93"/>
    </row>
    <row r="37" spans="1:28" s="92" customFormat="1" ht="15.75" customHeight="1" thickBot="1" thickTop="1">
      <c r="A37" s="115" t="s">
        <v>118</v>
      </c>
      <c r="B37" s="6">
        <v>24</v>
      </c>
      <c r="C37" s="104">
        <v>2</v>
      </c>
      <c r="D37" s="105">
        <v>2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S37" s="93" t="s">
        <v>95</v>
      </c>
      <c r="T37" s="93"/>
      <c r="U37" s="93"/>
      <c r="V37" s="93"/>
      <c r="W37" s="93"/>
      <c r="X37" s="93"/>
      <c r="Y37" s="93"/>
      <c r="Z37" s="93"/>
      <c r="AA37" s="93"/>
      <c r="AB37" s="93"/>
    </row>
    <row r="38" spans="1:28" s="92" customFormat="1" ht="15.75" customHeight="1" thickBot="1" thickTop="1">
      <c r="A38" s="115" t="s">
        <v>119</v>
      </c>
      <c r="B38" s="6">
        <v>20</v>
      </c>
      <c r="C38" s="104">
        <v>1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1</v>
      </c>
      <c r="O38" s="105">
        <v>0</v>
      </c>
      <c r="P38" s="105">
        <v>0</v>
      </c>
      <c r="Q38" s="105">
        <v>0</v>
      </c>
      <c r="S38" s="93" t="s">
        <v>97</v>
      </c>
      <c r="T38" s="93"/>
      <c r="U38" s="93"/>
      <c r="V38" s="93"/>
      <c r="W38" s="93"/>
      <c r="X38" s="93"/>
      <c r="Y38" s="93"/>
      <c r="Z38" s="93"/>
      <c r="AA38" s="93"/>
      <c r="AB38" s="93"/>
    </row>
    <row r="39" spans="1:28" s="92" customFormat="1" ht="15.75" customHeight="1" thickBot="1" thickTop="1">
      <c r="A39" s="149" t="s">
        <v>120</v>
      </c>
      <c r="B39" s="6">
        <v>27</v>
      </c>
      <c r="C39" s="104">
        <v>5</v>
      </c>
      <c r="D39" s="105">
        <v>0</v>
      </c>
      <c r="E39" s="105">
        <v>5</v>
      </c>
      <c r="F39" s="105">
        <v>0</v>
      </c>
      <c r="G39" s="105">
        <v>5</v>
      </c>
      <c r="H39" s="105">
        <v>1</v>
      </c>
      <c r="I39" s="105">
        <v>1</v>
      </c>
      <c r="J39" s="105">
        <v>1</v>
      </c>
      <c r="K39" s="105">
        <v>0</v>
      </c>
      <c r="L39" s="105">
        <v>2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S39" s="93" t="s">
        <v>99</v>
      </c>
      <c r="T39" s="93"/>
      <c r="U39" s="93"/>
      <c r="V39" s="93"/>
      <c r="W39" s="93"/>
      <c r="X39" s="93"/>
      <c r="Y39" s="93"/>
      <c r="Z39" s="93"/>
      <c r="AA39" s="93"/>
      <c r="AB39" s="93"/>
    </row>
    <row r="40" spans="1:28" s="92" customFormat="1" ht="15.75" customHeight="1" thickBot="1" thickTop="1">
      <c r="A40" s="115" t="s">
        <v>121</v>
      </c>
      <c r="B40" s="6">
        <v>27</v>
      </c>
      <c r="C40" s="104">
        <v>10</v>
      </c>
      <c r="D40" s="179">
        <v>3</v>
      </c>
      <c r="E40" s="180">
        <v>7</v>
      </c>
      <c r="F40" s="105">
        <v>1</v>
      </c>
      <c r="G40" s="105">
        <v>6</v>
      </c>
      <c r="H40" s="105">
        <v>1</v>
      </c>
      <c r="I40" s="105">
        <v>1</v>
      </c>
      <c r="J40" s="105">
        <v>1</v>
      </c>
      <c r="K40" s="105">
        <v>0</v>
      </c>
      <c r="L40" s="178">
        <v>3</v>
      </c>
      <c r="M40" s="105">
        <v>0</v>
      </c>
      <c r="N40" s="105">
        <v>0</v>
      </c>
      <c r="O40" s="105">
        <v>0</v>
      </c>
      <c r="P40" s="105">
        <v>0</v>
      </c>
      <c r="Q40" s="105">
        <v>0</v>
      </c>
      <c r="S40" s="93" t="s">
        <v>87</v>
      </c>
      <c r="T40" s="93"/>
      <c r="U40" s="93"/>
      <c r="V40" s="93"/>
      <c r="W40" s="93"/>
      <c r="X40" s="93"/>
      <c r="Y40" s="93"/>
      <c r="Z40" s="93"/>
      <c r="AA40" s="93"/>
      <c r="AB40" s="93"/>
    </row>
    <row r="41" spans="1:28" s="92" customFormat="1" ht="15.75" customHeight="1" thickBot="1" thickTop="1">
      <c r="A41" s="115" t="s">
        <v>122</v>
      </c>
      <c r="B41" s="6">
        <v>30</v>
      </c>
      <c r="C41" s="104">
        <v>10</v>
      </c>
      <c r="D41" s="105">
        <v>5</v>
      </c>
      <c r="E41" s="105">
        <v>5</v>
      </c>
      <c r="F41" s="105">
        <v>1</v>
      </c>
      <c r="G41" s="105">
        <v>4</v>
      </c>
      <c r="H41" s="105">
        <v>1</v>
      </c>
      <c r="I41" s="105">
        <v>2</v>
      </c>
      <c r="J41" s="105">
        <v>1</v>
      </c>
      <c r="K41" s="105">
        <v>0</v>
      </c>
      <c r="L41" s="105">
        <v>0</v>
      </c>
      <c r="M41" s="105">
        <v>0</v>
      </c>
      <c r="N41" s="105">
        <v>0</v>
      </c>
      <c r="O41" s="105">
        <v>0</v>
      </c>
      <c r="P41" s="105">
        <v>0</v>
      </c>
      <c r="Q41" s="105">
        <v>0</v>
      </c>
      <c r="S41" s="93" t="s">
        <v>89</v>
      </c>
      <c r="T41" s="93"/>
      <c r="U41" s="93"/>
      <c r="V41" s="93"/>
      <c r="W41" s="93"/>
      <c r="X41" s="93"/>
      <c r="Y41" s="93"/>
      <c r="Z41" s="93"/>
      <c r="AA41" s="93"/>
      <c r="AB41" s="93"/>
    </row>
    <row r="42" spans="1:28" s="92" customFormat="1" ht="15.75" customHeight="1" thickBot="1" thickTop="1">
      <c r="A42" s="115" t="s">
        <v>123</v>
      </c>
      <c r="B42" s="6">
        <v>21</v>
      </c>
      <c r="C42" s="104">
        <v>8</v>
      </c>
      <c r="D42" s="105">
        <v>3</v>
      </c>
      <c r="E42" s="105">
        <v>5</v>
      </c>
      <c r="F42" s="105">
        <v>1</v>
      </c>
      <c r="G42" s="105">
        <v>4</v>
      </c>
      <c r="H42" s="105">
        <v>1</v>
      </c>
      <c r="I42" s="105">
        <v>2</v>
      </c>
      <c r="J42" s="105">
        <v>1</v>
      </c>
      <c r="K42" s="105">
        <v>0</v>
      </c>
      <c r="L42" s="105">
        <v>0</v>
      </c>
      <c r="M42" s="105">
        <v>0</v>
      </c>
      <c r="N42" s="105">
        <v>0</v>
      </c>
      <c r="O42" s="105">
        <v>0</v>
      </c>
      <c r="P42" s="105">
        <v>0</v>
      </c>
      <c r="Q42" s="105">
        <v>0</v>
      </c>
      <c r="S42" s="93" t="s">
        <v>91</v>
      </c>
      <c r="T42" s="93"/>
      <c r="U42" s="93"/>
      <c r="V42" s="93"/>
      <c r="W42" s="93"/>
      <c r="X42" s="93"/>
      <c r="Y42" s="93"/>
      <c r="Z42" s="93"/>
      <c r="AA42" s="93"/>
      <c r="AB42" s="93"/>
    </row>
    <row r="43" spans="1:28" s="92" customFormat="1" ht="15.75" customHeight="1" thickBot="1" thickTop="1">
      <c r="A43" s="103"/>
      <c r="B43" s="105"/>
      <c r="C43" s="104"/>
      <c r="D43" s="105"/>
      <c r="E43" s="105"/>
      <c r="F43" s="105"/>
      <c r="G43" s="105"/>
      <c r="H43" s="105"/>
      <c r="I43" s="105"/>
      <c r="J43" s="105"/>
      <c r="K43" s="105"/>
      <c r="L43" s="105"/>
      <c r="M43" s="105"/>
      <c r="N43" s="105"/>
      <c r="O43" s="105"/>
      <c r="P43" s="105"/>
      <c r="Q43" s="105"/>
      <c r="S43" s="93"/>
      <c r="T43" s="93"/>
      <c r="U43" s="93"/>
      <c r="V43" s="93"/>
      <c r="W43" s="93"/>
      <c r="X43" s="93"/>
      <c r="Y43" s="93"/>
      <c r="Z43" s="93"/>
      <c r="AA43" s="93"/>
      <c r="AB43" s="93"/>
    </row>
    <row r="44" spans="1:28" s="92" customFormat="1" ht="15.75" customHeight="1" thickTop="1">
      <c r="A44" s="129"/>
      <c r="B44" s="130"/>
      <c r="C44" s="131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32"/>
      <c r="S44" s="93"/>
      <c r="T44" s="93"/>
      <c r="U44" s="93"/>
      <c r="V44" s="93"/>
      <c r="W44" s="93"/>
      <c r="X44" s="93"/>
      <c r="Y44" s="93"/>
      <c r="Z44" s="93"/>
      <c r="AA44" s="93"/>
      <c r="AB44" s="93"/>
    </row>
    <row r="45" spans="1:28" s="92" customFormat="1" ht="15.75" customHeight="1">
      <c r="A45" s="129"/>
      <c r="B45" s="130"/>
      <c r="C45" s="131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32"/>
      <c r="S45" s="93"/>
      <c r="T45" s="93"/>
      <c r="U45" s="93"/>
      <c r="V45" s="93"/>
      <c r="W45" s="93"/>
      <c r="X45" s="93"/>
      <c r="Y45" s="93"/>
      <c r="Z45" s="93"/>
      <c r="AA45" s="93"/>
      <c r="AB45" s="93"/>
    </row>
    <row r="46" spans="1:28" s="92" customFormat="1" ht="15.75" customHeight="1">
      <c r="A46" s="129"/>
      <c r="B46" s="130"/>
      <c r="C46" s="13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32"/>
      <c r="S46" s="93"/>
      <c r="T46" s="93"/>
      <c r="U46" s="93"/>
      <c r="V46" s="175"/>
      <c r="W46" s="93"/>
      <c r="X46" s="93"/>
      <c r="Y46" s="93"/>
      <c r="Z46" s="93"/>
      <c r="AA46" s="93"/>
      <c r="AB46" s="93"/>
    </row>
    <row r="47" spans="1:28" s="92" customFormat="1" ht="15.75" customHeight="1">
      <c r="A47" s="129"/>
      <c r="B47" s="130"/>
      <c r="C47" s="131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32"/>
      <c r="S47" s="93"/>
      <c r="T47" s="93"/>
      <c r="U47" s="93"/>
      <c r="V47" s="93"/>
      <c r="W47" s="93"/>
      <c r="X47" s="93"/>
      <c r="Y47" s="93"/>
      <c r="Z47" s="93"/>
      <c r="AA47" s="93"/>
      <c r="AB47" s="93"/>
    </row>
    <row r="48" spans="1:28" s="92" customFormat="1" ht="15.75" customHeight="1">
      <c r="A48" s="129"/>
      <c r="B48" s="130"/>
      <c r="C48" s="131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32"/>
      <c r="S48" s="93"/>
      <c r="T48" s="93"/>
      <c r="U48" s="93"/>
      <c r="V48" s="93"/>
      <c r="W48" s="93"/>
      <c r="X48" s="93"/>
      <c r="Y48" s="93"/>
      <c r="Z48" s="93"/>
      <c r="AA48" s="93"/>
      <c r="AB48" s="93"/>
    </row>
    <row r="49" spans="1:28" s="92" customFormat="1" ht="15.75" customHeight="1">
      <c r="A49" s="129"/>
      <c r="B49" s="130"/>
      <c r="C49" s="131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32"/>
      <c r="S49" s="93"/>
      <c r="T49" s="93"/>
      <c r="U49" s="93"/>
      <c r="V49" s="93"/>
      <c r="W49" s="93"/>
      <c r="X49" s="93"/>
      <c r="Y49" s="93"/>
      <c r="Z49" s="93"/>
      <c r="AA49" s="93"/>
      <c r="AB49" s="93"/>
    </row>
    <row r="50" spans="1:28" s="92" customFormat="1" ht="15.75" customHeight="1">
      <c r="A50" s="129"/>
      <c r="B50" s="130"/>
      <c r="C50" s="131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32"/>
      <c r="S50" s="93"/>
      <c r="T50" s="93"/>
      <c r="U50" s="93"/>
      <c r="V50" s="93"/>
      <c r="W50" s="93"/>
      <c r="X50" s="93"/>
      <c r="Y50" s="93"/>
      <c r="Z50" s="93"/>
      <c r="AA50" s="93"/>
      <c r="AB50" s="93"/>
    </row>
    <row r="51" spans="1:28" s="92" customFormat="1" ht="15.75" customHeight="1">
      <c r="A51" s="129"/>
      <c r="B51" s="130"/>
      <c r="C51" s="131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32"/>
      <c r="S51" s="93"/>
      <c r="T51" s="93"/>
      <c r="U51" s="93"/>
      <c r="V51" s="93"/>
      <c r="W51" s="93"/>
      <c r="X51" s="93"/>
      <c r="Y51" s="93"/>
      <c r="Z51" s="93"/>
      <c r="AA51" s="93"/>
      <c r="AB51" s="93"/>
    </row>
    <row r="52" spans="1:28" s="92" customFormat="1" ht="15.75" customHeight="1">
      <c r="A52" s="129"/>
      <c r="B52" s="130"/>
      <c r="C52" s="131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32"/>
      <c r="S52" s="93"/>
      <c r="T52" s="93"/>
      <c r="U52" s="93"/>
      <c r="V52" s="93"/>
      <c r="W52" s="93"/>
      <c r="X52" s="93"/>
      <c r="Y52" s="93"/>
      <c r="Z52" s="93"/>
      <c r="AA52" s="93"/>
      <c r="AB52" s="93"/>
    </row>
    <row r="53" spans="1:28" s="92" customFormat="1" ht="15.75" customHeight="1">
      <c r="A53" s="129"/>
      <c r="B53" s="130"/>
      <c r="C53" s="131"/>
      <c r="D53" s="130"/>
      <c r="E53" s="130"/>
      <c r="F53" s="130"/>
      <c r="G53" s="130"/>
      <c r="H53" s="130"/>
      <c r="I53" s="130"/>
      <c r="J53" s="130"/>
      <c r="K53" s="130"/>
      <c r="L53" s="130"/>
      <c r="M53" s="130"/>
      <c r="N53" s="130"/>
      <c r="O53" s="130"/>
      <c r="P53" s="130"/>
      <c r="Q53" s="130"/>
      <c r="R53" s="132"/>
      <c r="S53" s="93"/>
      <c r="T53" s="93"/>
      <c r="U53" s="93"/>
      <c r="V53" s="93"/>
      <c r="W53" s="93"/>
      <c r="X53" s="93"/>
      <c r="Y53" s="93"/>
      <c r="Z53" s="93"/>
      <c r="AA53" s="93"/>
      <c r="AB53" s="93"/>
    </row>
    <row r="54" spans="1:28" s="92" customFormat="1" ht="15.75" customHeight="1">
      <c r="A54" s="129"/>
      <c r="B54" s="130"/>
      <c r="C54" s="131"/>
      <c r="D54" s="130"/>
      <c r="E54" s="130"/>
      <c r="F54" s="130"/>
      <c r="G54" s="130"/>
      <c r="H54" s="130"/>
      <c r="I54" s="130"/>
      <c r="J54" s="130"/>
      <c r="K54" s="130"/>
      <c r="L54" s="130"/>
      <c r="M54" s="130"/>
      <c r="N54" s="130"/>
      <c r="O54" s="130"/>
      <c r="P54" s="130"/>
      <c r="Q54" s="130"/>
      <c r="R54" s="132"/>
      <c r="S54" s="93"/>
      <c r="T54" s="93"/>
      <c r="U54" s="93"/>
      <c r="V54" s="93"/>
      <c r="W54" s="93"/>
      <c r="X54" s="93"/>
      <c r="Y54" s="93"/>
      <c r="Z54" s="93"/>
      <c r="AA54" s="93"/>
      <c r="AB54" s="93"/>
    </row>
    <row r="55" spans="1:28" s="92" customFormat="1" ht="15.75" customHeight="1">
      <c r="A55" s="129"/>
      <c r="B55" s="130"/>
      <c r="C55" s="131"/>
      <c r="D55" s="130"/>
      <c r="E55" s="130"/>
      <c r="F55" s="130"/>
      <c r="G55" s="130"/>
      <c r="H55" s="130"/>
      <c r="I55" s="130"/>
      <c r="J55" s="130"/>
      <c r="K55" s="130"/>
      <c r="L55" s="130"/>
      <c r="M55" s="130"/>
      <c r="N55" s="130"/>
      <c r="O55" s="130"/>
      <c r="P55" s="130"/>
      <c r="Q55" s="130"/>
      <c r="R55" s="132"/>
      <c r="S55" s="93"/>
      <c r="T55" s="93"/>
      <c r="U55" s="93"/>
      <c r="V55" s="93"/>
      <c r="W55" s="93"/>
      <c r="X55" s="93"/>
      <c r="Y55" s="93"/>
      <c r="Z55" s="93"/>
      <c r="AA55" s="93"/>
      <c r="AB55" s="93"/>
    </row>
    <row r="56" spans="1:28" s="92" customFormat="1" ht="15.75" customHeight="1">
      <c r="A56" s="129"/>
      <c r="B56" s="130"/>
      <c r="C56" s="131"/>
      <c r="D56" s="130"/>
      <c r="E56" s="130"/>
      <c r="F56" s="130"/>
      <c r="G56" s="130"/>
      <c r="H56" s="130"/>
      <c r="I56" s="130"/>
      <c r="J56" s="130"/>
      <c r="K56" s="130"/>
      <c r="L56" s="130"/>
      <c r="M56" s="130"/>
      <c r="N56" s="130"/>
      <c r="O56" s="130"/>
      <c r="P56" s="130"/>
      <c r="Q56" s="130"/>
      <c r="R56" s="132"/>
      <c r="S56" s="93"/>
      <c r="T56" s="93"/>
      <c r="U56" s="93"/>
      <c r="V56" s="93"/>
      <c r="W56" s="93"/>
      <c r="X56" s="93"/>
      <c r="Y56" s="93"/>
      <c r="Z56" s="93"/>
      <c r="AA56" s="93"/>
      <c r="AB56" s="93"/>
    </row>
    <row r="57" spans="1:28" s="92" customFormat="1" ht="15.75" customHeight="1">
      <c r="A57" s="129"/>
      <c r="B57" s="130"/>
      <c r="C57" s="131"/>
      <c r="D57" s="130"/>
      <c r="E57" s="130"/>
      <c r="F57" s="130"/>
      <c r="G57" s="130"/>
      <c r="H57" s="130"/>
      <c r="I57" s="130"/>
      <c r="J57" s="130"/>
      <c r="K57" s="130"/>
      <c r="L57" s="130"/>
      <c r="M57" s="130"/>
      <c r="N57" s="130"/>
      <c r="O57" s="130"/>
      <c r="P57" s="130"/>
      <c r="Q57" s="130"/>
      <c r="R57" s="132"/>
      <c r="S57" s="93"/>
      <c r="T57" s="93"/>
      <c r="U57" s="93"/>
      <c r="V57" s="93"/>
      <c r="W57" s="93"/>
      <c r="X57" s="93"/>
      <c r="Y57" s="93"/>
      <c r="Z57" s="93"/>
      <c r="AA57" s="93"/>
      <c r="AB57" s="93"/>
    </row>
    <row r="58" spans="1:28" s="92" customFormat="1" ht="15.75" customHeight="1">
      <c r="A58" s="129"/>
      <c r="B58" s="130"/>
      <c r="C58" s="131"/>
      <c r="D58" s="130"/>
      <c r="E58" s="130"/>
      <c r="F58" s="130"/>
      <c r="G58" s="130"/>
      <c r="H58" s="130"/>
      <c r="I58" s="130"/>
      <c r="J58" s="130"/>
      <c r="K58" s="130"/>
      <c r="L58" s="130"/>
      <c r="M58" s="130"/>
      <c r="N58" s="130"/>
      <c r="O58" s="130"/>
      <c r="P58" s="130"/>
      <c r="Q58" s="130"/>
      <c r="R58" s="132"/>
      <c r="S58" s="93"/>
      <c r="T58" s="93"/>
      <c r="U58" s="93"/>
      <c r="V58" s="93"/>
      <c r="W58" s="93"/>
      <c r="X58" s="93"/>
      <c r="Y58" s="93"/>
      <c r="Z58" s="93"/>
      <c r="AA58" s="93"/>
      <c r="AB58" s="93"/>
    </row>
    <row r="59" spans="1:28" s="92" customFormat="1" ht="15.75" customHeight="1">
      <c r="A59" s="129"/>
      <c r="B59" s="130"/>
      <c r="C59" s="131"/>
      <c r="D59" s="130"/>
      <c r="E59" s="130"/>
      <c r="F59" s="130"/>
      <c r="G59" s="130"/>
      <c r="H59" s="130"/>
      <c r="I59" s="130"/>
      <c r="J59" s="130"/>
      <c r="K59" s="130"/>
      <c r="L59" s="130"/>
      <c r="M59" s="130"/>
      <c r="N59" s="130"/>
      <c r="O59" s="130"/>
      <c r="P59" s="130"/>
      <c r="Q59" s="130"/>
      <c r="R59" s="132"/>
      <c r="S59" s="93"/>
      <c r="T59" s="93"/>
      <c r="U59" s="93"/>
      <c r="V59" s="93"/>
      <c r="W59" s="93"/>
      <c r="X59" s="93"/>
      <c r="Y59" s="93"/>
      <c r="Z59" s="93"/>
      <c r="AA59" s="93"/>
      <c r="AB59" s="93"/>
    </row>
    <row r="60" spans="1:28" s="92" customFormat="1" ht="15.75" customHeight="1">
      <c r="A60" s="129"/>
      <c r="B60" s="130"/>
      <c r="C60" s="131"/>
      <c r="D60" s="130"/>
      <c r="E60" s="130"/>
      <c r="F60" s="130"/>
      <c r="G60" s="130"/>
      <c r="H60" s="130"/>
      <c r="I60" s="130"/>
      <c r="J60" s="130"/>
      <c r="K60" s="130"/>
      <c r="L60" s="130"/>
      <c r="M60" s="130"/>
      <c r="N60" s="130"/>
      <c r="O60" s="130"/>
      <c r="P60" s="130"/>
      <c r="Q60" s="130"/>
      <c r="R60" s="132"/>
      <c r="S60" s="93"/>
      <c r="T60" s="93"/>
      <c r="U60" s="93"/>
      <c r="V60" s="93"/>
      <c r="W60" s="93"/>
      <c r="X60" s="93"/>
      <c r="Y60" s="93"/>
      <c r="Z60" s="93"/>
      <c r="AA60" s="93"/>
      <c r="AB60" s="93"/>
    </row>
    <row r="61" spans="1:28" s="92" customFormat="1" ht="15.75" customHeight="1">
      <c r="A61" s="129"/>
      <c r="B61" s="130"/>
      <c r="C61" s="131"/>
      <c r="D61" s="130"/>
      <c r="E61" s="130"/>
      <c r="F61" s="130"/>
      <c r="G61" s="130"/>
      <c r="H61" s="130"/>
      <c r="I61" s="130"/>
      <c r="J61" s="130"/>
      <c r="K61" s="130"/>
      <c r="L61" s="130"/>
      <c r="M61" s="130"/>
      <c r="N61" s="130"/>
      <c r="O61" s="130"/>
      <c r="P61" s="130"/>
      <c r="Q61" s="130"/>
      <c r="R61" s="132"/>
      <c r="S61" s="93"/>
      <c r="T61" s="93"/>
      <c r="U61" s="93"/>
      <c r="V61" s="93"/>
      <c r="W61" s="93"/>
      <c r="X61" s="93"/>
      <c r="Y61" s="93"/>
      <c r="Z61" s="93"/>
      <c r="AA61" s="93"/>
      <c r="AB61" s="93"/>
    </row>
    <row r="62" spans="1:28" s="92" customFormat="1" ht="15.75" customHeight="1">
      <c r="A62" s="129"/>
      <c r="B62" s="130"/>
      <c r="C62" s="131"/>
      <c r="D62" s="130"/>
      <c r="E62" s="130"/>
      <c r="F62" s="130"/>
      <c r="G62" s="130"/>
      <c r="H62" s="130"/>
      <c r="I62" s="130"/>
      <c r="J62" s="130"/>
      <c r="K62" s="130"/>
      <c r="L62" s="130"/>
      <c r="M62" s="130"/>
      <c r="N62" s="130"/>
      <c r="O62" s="130"/>
      <c r="P62" s="130"/>
      <c r="Q62" s="130"/>
      <c r="R62" s="132"/>
      <c r="S62" s="93"/>
      <c r="T62" s="93"/>
      <c r="U62" s="93"/>
      <c r="V62" s="93"/>
      <c r="W62" s="93"/>
      <c r="X62" s="93"/>
      <c r="Y62" s="93"/>
      <c r="Z62" s="93"/>
      <c r="AA62" s="93"/>
      <c r="AB62" s="93"/>
    </row>
    <row r="63" spans="1:28" s="92" customFormat="1" ht="15.75" customHeight="1">
      <c r="A63" s="129"/>
      <c r="B63" s="130"/>
      <c r="C63" s="131"/>
      <c r="D63" s="130"/>
      <c r="E63" s="130"/>
      <c r="F63" s="130"/>
      <c r="G63" s="130"/>
      <c r="H63" s="130"/>
      <c r="I63" s="130"/>
      <c r="J63" s="130"/>
      <c r="K63" s="130"/>
      <c r="L63" s="130"/>
      <c r="M63" s="130"/>
      <c r="N63" s="130"/>
      <c r="O63" s="130"/>
      <c r="P63" s="130"/>
      <c r="Q63" s="130"/>
      <c r="R63" s="132"/>
      <c r="S63" s="93"/>
      <c r="T63" s="93"/>
      <c r="U63" s="93"/>
      <c r="V63" s="93"/>
      <c r="W63" s="93"/>
      <c r="X63" s="93"/>
      <c r="Y63" s="93"/>
      <c r="Z63" s="93"/>
      <c r="AA63" s="93"/>
      <c r="AB63" s="93"/>
    </row>
    <row r="64" spans="1:28" s="92" customFormat="1" ht="15.75" customHeight="1">
      <c r="A64" s="129"/>
      <c r="B64" s="130"/>
      <c r="C64" s="131"/>
      <c r="D64" s="130"/>
      <c r="E64" s="130"/>
      <c r="F64" s="130"/>
      <c r="G64" s="130"/>
      <c r="H64" s="130"/>
      <c r="I64" s="130"/>
      <c r="J64" s="130"/>
      <c r="K64" s="130"/>
      <c r="L64" s="130"/>
      <c r="M64" s="130"/>
      <c r="N64" s="130"/>
      <c r="O64" s="130"/>
      <c r="P64" s="130"/>
      <c r="Q64" s="130"/>
      <c r="R64" s="132"/>
      <c r="S64" s="93"/>
      <c r="T64" s="93"/>
      <c r="U64" s="93"/>
      <c r="V64" s="93"/>
      <c r="W64" s="93"/>
      <c r="X64" s="93"/>
      <c r="Y64" s="93"/>
      <c r="Z64" s="93"/>
      <c r="AA64" s="93"/>
      <c r="AB64" s="93"/>
    </row>
    <row r="65" spans="1:28" s="92" customFormat="1" ht="15.75" customHeight="1">
      <c r="A65" s="129"/>
      <c r="B65" s="130"/>
      <c r="C65" s="131"/>
      <c r="D65" s="130"/>
      <c r="E65" s="130"/>
      <c r="F65" s="130"/>
      <c r="G65" s="130"/>
      <c r="H65" s="130"/>
      <c r="I65" s="130"/>
      <c r="J65" s="130"/>
      <c r="K65" s="130"/>
      <c r="L65" s="130"/>
      <c r="M65" s="130"/>
      <c r="N65" s="130"/>
      <c r="O65" s="130"/>
      <c r="P65" s="130"/>
      <c r="Q65" s="130"/>
      <c r="R65" s="132"/>
      <c r="S65" s="93"/>
      <c r="T65" s="93"/>
      <c r="U65" s="93"/>
      <c r="V65" s="93"/>
      <c r="W65" s="93"/>
      <c r="X65" s="93"/>
      <c r="Y65" s="93"/>
      <c r="Z65" s="93"/>
      <c r="AA65" s="93"/>
      <c r="AB65" s="93"/>
    </row>
    <row r="66" spans="1:28" s="92" customFormat="1" ht="15.75" customHeight="1">
      <c r="A66" s="129"/>
      <c r="B66" s="130"/>
      <c r="C66" s="131"/>
      <c r="D66" s="130"/>
      <c r="E66" s="130"/>
      <c r="F66" s="130"/>
      <c r="G66" s="130"/>
      <c r="H66" s="130"/>
      <c r="I66" s="130"/>
      <c r="J66" s="130"/>
      <c r="K66" s="130"/>
      <c r="L66" s="130"/>
      <c r="M66" s="130"/>
      <c r="N66" s="130"/>
      <c r="O66" s="130"/>
      <c r="P66" s="130"/>
      <c r="Q66" s="130"/>
      <c r="R66" s="132"/>
      <c r="S66" s="93"/>
      <c r="T66" s="93"/>
      <c r="U66" s="93"/>
      <c r="V66" s="93"/>
      <c r="W66" s="93"/>
      <c r="X66" s="93"/>
      <c r="Y66" s="93"/>
      <c r="Z66" s="93"/>
      <c r="AA66" s="93"/>
      <c r="AB66" s="93"/>
    </row>
    <row r="67" spans="1:18" s="92" customFormat="1" ht="15.75" customHeight="1">
      <c r="A67" s="129"/>
      <c r="B67" s="133"/>
      <c r="C67" s="131"/>
      <c r="D67" s="130"/>
      <c r="E67" s="130"/>
      <c r="F67" s="130"/>
      <c r="G67" s="130"/>
      <c r="H67" s="130"/>
      <c r="I67" s="130"/>
      <c r="J67" s="130"/>
      <c r="K67" s="130"/>
      <c r="L67" s="130"/>
      <c r="M67" s="130"/>
      <c r="N67" s="134"/>
      <c r="O67" s="134"/>
      <c r="P67" s="134"/>
      <c r="Q67" s="134"/>
      <c r="R67" s="135"/>
    </row>
    <row r="68" spans="1:18" s="127" customFormat="1" ht="14.25" customHeight="1">
      <c r="A68" s="136"/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14.2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137"/>
      <c r="K69" s="137"/>
      <c r="L69" s="137"/>
      <c r="M69" s="137"/>
      <c r="N69" s="137"/>
      <c r="O69" s="137"/>
      <c r="P69" s="137"/>
      <c r="Q69" s="137"/>
      <c r="R69" s="137"/>
    </row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Y58"/>
  <sheetViews>
    <sheetView workbookViewId="0" topLeftCell="A1">
      <pane xSplit="2" ySplit="10" topLeftCell="C11" activePane="bottomRight" state="frozen"/>
      <selection pane="topLeft" activeCell="A1" sqref="A1"/>
      <selection pane="topRight" activeCell="C1" sqref="C1"/>
      <selection pane="bottomLeft" activeCell="A15" sqref="A15"/>
      <selection pane="bottomRight" activeCell="S18" sqref="S18:S24"/>
    </sheetView>
  </sheetViews>
  <sheetFormatPr defaultColWidth="9.140625" defaultRowHeight="12.75"/>
  <cols>
    <col min="1" max="1" width="15.421875" style="0" customWidth="1"/>
    <col min="2" max="2" width="6.57421875" style="0" customWidth="1"/>
    <col min="3" max="3" width="5.57421875" style="0" customWidth="1"/>
    <col min="5" max="5" width="8.28125" style="0" customWidth="1"/>
    <col min="6" max="6" width="7.28125" style="0" customWidth="1"/>
    <col min="7" max="7" width="9.00390625" style="0" customWidth="1"/>
    <col min="8" max="8" width="6.28125" style="0" customWidth="1"/>
    <col min="9" max="10" width="6.421875" style="0" customWidth="1"/>
    <col min="11" max="11" width="7.28125" style="0" customWidth="1"/>
    <col min="12" max="12" width="6.00390625" style="0" customWidth="1"/>
    <col min="13" max="13" width="7.28125" style="0" customWidth="1"/>
    <col min="14" max="14" width="8.57421875" style="0" customWidth="1"/>
    <col min="15" max="15" width="8.00390625" style="0" customWidth="1"/>
    <col min="16" max="16" width="8.421875" style="0" customWidth="1"/>
    <col min="17" max="17" width="8.140625" style="0" customWidth="1"/>
    <col min="18" max="18" width="1.28515625" style="146" customWidth="1"/>
    <col min="19" max="19" width="4.421875" style="0" customWidth="1"/>
  </cols>
  <sheetData>
    <row r="1" spans="1:17" ht="32.25" customHeight="1" thickBot="1">
      <c r="A1" s="268" t="s">
        <v>35</v>
      </c>
      <c r="B1" s="271"/>
      <c r="C1" s="55"/>
      <c r="D1" s="55" t="s">
        <v>76</v>
      </c>
      <c r="E1" s="55"/>
      <c r="F1" s="51"/>
      <c r="G1" s="51"/>
      <c r="H1" s="51"/>
      <c r="I1" s="51"/>
      <c r="J1" s="51"/>
      <c r="K1" s="51"/>
      <c r="L1" s="51"/>
      <c r="M1" s="51"/>
      <c r="N1" s="51"/>
      <c r="O1" s="51"/>
      <c r="P1" s="51"/>
      <c r="Q1" s="51"/>
    </row>
    <row r="2" spans="1:17" ht="0" customHeight="1" hidden="1" thickBot="1">
      <c r="A2" s="271"/>
      <c r="B2" s="271"/>
      <c r="C2" s="55"/>
      <c r="D2" s="55"/>
      <c r="E2" s="55"/>
      <c r="F2" s="51"/>
      <c r="G2" s="51"/>
      <c r="H2" s="51"/>
      <c r="I2" s="51"/>
      <c r="J2" s="51"/>
      <c r="K2" s="51"/>
      <c r="L2" s="51"/>
      <c r="M2" s="51"/>
      <c r="N2" s="51"/>
      <c r="O2" s="51"/>
      <c r="P2" s="51"/>
      <c r="Q2" s="51"/>
    </row>
    <row r="3" spans="1:17" ht="13.5" customHeight="1" thickTop="1">
      <c r="A3" s="271"/>
      <c r="B3" s="271"/>
      <c r="C3" s="52"/>
      <c r="D3" s="46" t="s">
        <v>2</v>
      </c>
      <c r="E3" s="13"/>
      <c r="F3" s="14"/>
      <c r="G3" s="16" t="s">
        <v>5</v>
      </c>
      <c r="H3" s="15"/>
      <c r="I3" s="16"/>
      <c r="J3" s="15"/>
      <c r="K3" s="15"/>
      <c r="L3" s="15"/>
      <c r="M3" s="17"/>
      <c r="N3" s="60"/>
      <c r="O3" s="75"/>
      <c r="P3" s="69"/>
      <c r="Q3" s="70"/>
    </row>
    <row r="4" spans="1:17" ht="12.75" customHeight="1">
      <c r="A4" s="271"/>
      <c r="B4" s="271"/>
      <c r="C4" s="52"/>
      <c r="D4" s="47" t="s">
        <v>7</v>
      </c>
      <c r="E4" s="18"/>
      <c r="F4" s="19"/>
      <c r="G4" s="20" t="s">
        <v>8</v>
      </c>
      <c r="H4" s="21"/>
      <c r="I4" s="20"/>
      <c r="J4" s="21"/>
      <c r="K4" s="21"/>
      <c r="L4" s="21"/>
      <c r="M4" s="22"/>
      <c r="N4" s="85" t="s">
        <v>26</v>
      </c>
      <c r="O4" s="86" t="s">
        <v>22</v>
      </c>
      <c r="P4" s="87" t="s">
        <v>56</v>
      </c>
      <c r="Q4" s="88" t="s">
        <v>56</v>
      </c>
    </row>
    <row r="5" spans="1:18" ht="28.5" customHeight="1" thickBot="1">
      <c r="A5" s="271"/>
      <c r="B5" s="271"/>
      <c r="C5" s="53"/>
      <c r="D5" s="47" t="s">
        <v>0</v>
      </c>
      <c r="E5" s="24" t="s">
        <v>49</v>
      </c>
      <c r="F5" s="25"/>
      <c r="G5" s="25"/>
      <c r="H5" s="26"/>
      <c r="I5" s="26"/>
      <c r="J5" s="26"/>
      <c r="K5" s="26"/>
      <c r="L5" s="26"/>
      <c r="M5" s="27"/>
      <c r="N5" s="61"/>
      <c r="O5" s="76"/>
      <c r="P5" s="143" t="s">
        <v>57</v>
      </c>
      <c r="Q5" s="144" t="s">
        <v>58</v>
      </c>
      <c r="R5" s="147"/>
    </row>
    <row r="6" spans="1:18" ht="28.5" customHeight="1" thickBot="1" thickTop="1">
      <c r="A6" s="271"/>
      <c r="B6" s="271"/>
      <c r="C6" s="53"/>
      <c r="D6" s="47" t="s">
        <v>47</v>
      </c>
      <c r="E6" s="24" t="s">
        <v>50</v>
      </c>
      <c r="F6" s="28" t="s">
        <v>6</v>
      </c>
      <c r="G6" s="29" t="s">
        <v>9</v>
      </c>
      <c r="H6" s="30"/>
      <c r="I6" s="30"/>
      <c r="J6" s="30"/>
      <c r="K6" s="30"/>
      <c r="L6" s="30"/>
      <c r="M6" s="31"/>
      <c r="N6" s="61"/>
      <c r="O6" s="76"/>
      <c r="P6" s="65"/>
      <c r="Q6" s="71"/>
      <c r="R6" s="147"/>
    </row>
    <row r="7" spans="1:19" ht="64.5" customHeight="1" thickBot="1" thickTop="1">
      <c r="A7" s="89"/>
      <c r="B7" s="80" t="s">
        <v>10</v>
      </c>
      <c r="C7" s="81" t="s">
        <v>1</v>
      </c>
      <c r="D7" s="47" t="s">
        <v>40</v>
      </c>
      <c r="E7" s="98" t="s">
        <v>43</v>
      </c>
      <c r="F7" s="32" t="s">
        <v>39</v>
      </c>
      <c r="G7" s="42"/>
      <c r="H7" s="56" t="s">
        <v>11</v>
      </c>
      <c r="I7" s="56" t="s">
        <v>36</v>
      </c>
      <c r="J7" s="56" t="s">
        <v>37</v>
      </c>
      <c r="K7" s="56" t="s">
        <v>62</v>
      </c>
      <c r="L7" s="56" t="s">
        <v>38</v>
      </c>
      <c r="M7" s="57" t="s">
        <v>16</v>
      </c>
      <c r="N7" s="99" t="s">
        <v>48</v>
      </c>
      <c r="O7" s="100" t="s">
        <v>44</v>
      </c>
      <c r="P7" s="101" t="s">
        <v>45</v>
      </c>
      <c r="Q7" s="102" t="s">
        <v>46</v>
      </c>
      <c r="S7" s="146" t="s">
        <v>59</v>
      </c>
    </row>
    <row r="8" spans="1:19" ht="14.25" thickBot="1" thickTop="1">
      <c r="A8" s="91" t="s">
        <v>0</v>
      </c>
      <c r="B8" s="8">
        <f aca="true" t="shared" si="0" ref="B8:Q8">SUM(B12:B52)</f>
        <v>904</v>
      </c>
      <c r="C8" s="8">
        <f t="shared" si="0"/>
        <v>310</v>
      </c>
      <c r="D8" s="48">
        <f t="shared" si="0"/>
        <v>79</v>
      </c>
      <c r="E8" s="33">
        <f t="shared" si="0"/>
        <v>94</v>
      </c>
      <c r="F8" s="36">
        <f t="shared" si="0"/>
        <v>20</v>
      </c>
      <c r="G8" s="39">
        <f>SUM(G12:G41)</f>
        <v>74</v>
      </c>
      <c r="H8" s="43">
        <f t="shared" si="0"/>
        <v>26</v>
      </c>
      <c r="I8" s="43">
        <f t="shared" si="0"/>
        <v>14</v>
      </c>
      <c r="J8" s="43">
        <f t="shared" si="0"/>
        <v>12</v>
      </c>
      <c r="K8" s="43">
        <f>SUM(K12:K52)</f>
        <v>0</v>
      </c>
      <c r="L8" s="43">
        <f t="shared" si="0"/>
        <v>20</v>
      </c>
      <c r="M8" s="43">
        <f t="shared" si="0"/>
        <v>2</v>
      </c>
      <c r="N8" s="43">
        <f t="shared" si="0"/>
        <v>8</v>
      </c>
      <c r="O8" s="43">
        <f t="shared" si="0"/>
        <v>0</v>
      </c>
      <c r="P8" s="43">
        <f t="shared" si="0"/>
        <v>36</v>
      </c>
      <c r="Q8" s="43">
        <f t="shared" si="0"/>
        <v>92</v>
      </c>
      <c r="S8" s="141" t="s">
        <v>55</v>
      </c>
    </row>
    <row r="9" spans="1:19" ht="14.25" thickBot="1" thickTop="1">
      <c r="A9" s="91" t="s">
        <v>3</v>
      </c>
      <c r="B9" s="7"/>
      <c r="C9" s="59">
        <f>COUNT($C12:C52)</f>
        <v>28</v>
      </c>
      <c r="D9" s="49">
        <f aca="true" t="shared" si="1" ref="D9:Q9">D8/$C$8</f>
        <v>0.25483870967741934</v>
      </c>
      <c r="E9" s="34">
        <f t="shared" si="1"/>
        <v>0.3032258064516129</v>
      </c>
      <c r="F9" s="37">
        <f t="shared" si="1"/>
        <v>0.06451612903225806</v>
      </c>
      <c r="G9" s="40">
        <f t="shared" si="1"/>
        <v>0.23870967741935484</v>
      </c>
      <c r="H9" s="44">
        <f t="shared" si="1"/>
        <v>0.08387096774193549</v>
      </c>
      <c r="I9" s="44">
        <f t="shared" si="1"/>
        <v>0.04516129032258064</v>
      </c>
      <c r="J9" s="44">
        <f t="shared" si="1"/>
        <v>0.03870967741935484</v>
      </c>
      <c r="K9" s="44">
        <f t="shared" si="1"/>
        <v>0</v>
      </c>
      <c r="L9" s="242">
        <f t="shared" si="1"/>
        <v>0.06451612903225806</v>
      </c>
      <c r="M9" s="44">
        <f t="shared" si="1"/>
        <v>0.0064516129032258064</v>
      </c>
      <c r="N9" s="63">
        <f t="shared" si="1"/>
        <v>0.025806451612903226</v>
      </c>
      <c r="O9" s="78">
        <f t="shared" si="1"/>
        <v>0</v>
      </c>
      <c r="P9" s="67">
        <f t="shared" si="1"/>
        <v>0.11612903225806452</v>
      </c>
      <c r="Q9" s="73">
        <f t="shared" si="1"/>
        <v>0.2967741935483871</v>
      </c>
      <c r="S9" s="145" t="s">
        <v>60</v>
      </c>
    </row>
    <row r="10" spans="1:19" ht="14.25" thickBot="1" thickTop="1">
      <c r="A10" s="91" t="s">
        <v>4</v>
      </c>
      <c r="B10" s="10">
        <f>B8/C9</f>
        <v>32.285714285714285</v>
      </c>
      <c r="C10" s="10">
        <f>C8/C9</f>
        <v>11.071428571428571</v>
      </c>
      <c r="D10" s="50">
        <f aca="true" t="shared" si="2" ref="D10:Q10">D8/$C$9</f>
        <v>2.8214285714285716</v>
      </c>
      <c r="E10" s="35">
        <f t="shared" si="2"/>
        <v>3.357142857142857</v>
      </c>
      <c r="F10" s="38">
        <f t="shared" si="2"/>
        <v>0.7142857142857143</v>
      </c>
      <c r="G10" s="41">
        <f t="shared" si="2"/>
        <v>2.642857142857143</v>
      </c>
      <c r="H10" s="45">
        <f t="shared" si="2"/>
        <v>0.9285714285714286</v>
      </c>
      <c r="I10" s="45">
        <f t="shared" si="2"/>
        <v>0.5</v>
      </c>
      <c r="J10" s="45">
        <f t="shared" si="2"/>
        <v>0.42857142857142855</v>
      </c>
      <c r="K10" s="45">
        <f>K8/$C$9</f>
        <v>0</v>
      </c>
      <c r="L10" s="45">
        <f t="shared" si="2"/>
        <v>0.7142857142857143</v>
      </c>
      <c r="M10" s="45">
        <f t="shared" si="2"/>
        <v>0.07142857142857142</v>
      </c>
      <c r="N10" s="64">
        <f t="shared" si="2"/>
        <v>0.2857142857142857</v>
      </c>
      <c r="O10" s="79">
        <f t="shared" si="2"/>
        <v>0</v>
      </c>
      <c r="P10" s="68">
        <f t="shared" si="2"/>
        <v>1.2857142857142858</v>
      </c>
      <c r="Q10" s="74">
        <f t="shared" si="2"/>
        <v>3.2857142857142856</v>
      </c>
      <c r="S10" s="142" t="s">
        <v>61</v>
      </c>
    </row>
    <row r="11" spans="1:51" ht="14.25" customHeight="1" thickBot="1" thickTop="1">
      <c r="A11" s="149" t="s">
        <v>65</v>
      </c>
      <c r="B11" s="157" t="s">
        <v>64</v>
      </c>
      <c r="C11" s="10"/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176"/>
      <c r="S11" s="146"/>
      <c r="T11" s="93"/>
      <c r="U11" s="93"/>
      <c r="V11" s="93"/>
      <c r="W11" s="93"/>
      <c r="X11" s="93"/>
      <c r="Y11" s="93"/>
      <c r="Z11" s="93"/>
      <c r="AA11" s="93"/>
      <c r="AB11" s="93"/>
      <c r="AC11" s="92"/>
      <c r="AD11" s="92"/>
      <c r="AE11" s="92"/>
      <c r="AF11" s="92"/>
      <c r="AG11" s="92"/>
      <c r="AH11" s="92"/>
      <c r="AI11" s="92"/>
      <c r="AJ11" s="92"/>
      <c r="AK11" s="92"/>
      <c r="AL11" s="92"/>
      <c r="AM11" s="92"/>
      <c r="AN11" s="92"/>
      <c r="AO11" s="92"/>
      <c r="AP11" s="92"/>
      <c r="AQ11" s="92"/>
      <c r="AR11" s="92"/>
      <c r="AS11" s="92"/>
      <c r="AT11" s="92"/>
      <c r="AU11" s="92"/>
      <c r="AV11" s="92"/>
      <c r="AW11" s="92"/>
      <c r="AX11" s="92"/>
      <c r="AY11" s="92"/>
    </row>
    <row r="12" spans="1:51" ht="14.25" customHeight="1" thickBot="1" thickTop="1">
      <c r="A12" s="172" t="s">
        <v>151</v>
      </c>
      <c r="B12" s="105">
        <v>37</v>
      </c>
      <c r="C12" s="104">
        <v>16</v>
      </c>
      <c r="D12" s="179">
        <v>7</v>
      </c>
      <c r="E12" s="180">
        <v>9</v>
      </c>
      <c r="F12" s="105">
        <v>2</v>
      </c>
      <c r="G12" s="105">
        <v>7</v>
      </c>
      <c r="H12" s="105">
        <v>2</v>
      </c>
      <c r="I12" s="105">
        <v>2</v>
      </c>
      <c r="J12" s="105">
        <v>1</v>
      </c>
      <c r="K12" s="105">
        <v>0</v>
      </c>
      <c r="L12" s="178">
        <v>2</v>
      </c>
      <c r="M12" s="105">
        <v>0</v>
      </c>
      <c r="N12" s="105">
        <v>0</v>
      </c>
      <c r="O12" s="105">
        <v>0</v>
      </c>
      <c r="P12" s="105">
        <v>0</v>
      </c>
      <c r="Q12" s="105">
        <v>0</v>
      </c>
      <c r="S12" s="93" t="s">
        <v>87</v>
      </c>
      <c r="T12" s="93"/>
      <c r="U12" s="93"/>
      <c r="V12" s="93"/>
      <c r="W12" s="93"/>
      <c r="X12" s="93"/>
      <c r="Y12" s="93"/>
      <c r="Z12" s="93"/>
      <c r="AA12" s="93"/>
      <c r="AB12" s="93"/>
      <c r="AC12" s="92"/>
      <c r="AD12" s="92"/>
      <c r="AE12" s="92"/>
      <c r="AF12" s="92"/>
      <c r="AG12" s="92"/>
      <c r="AH12" s="92"/>
      <c r="AI12" s="92"/>
      <c r="AJ12" s="92"/>
      <c r="AK12" s="92"/>
      <c r="AL12" s="92"/>
      <c r="AM12" s="92"/>
      <c r="AN12" s="92"/>
      <c r="AO12" s="92"/>
      <c r="AP12" s="92"/>
      <c r="AQ12" s="92"/>
      <c r="AR12" s="92"/>
      <c r="AS12" s="92"/>
      <c r="AT12" s="92"/>
      <c r="AU12" s="92"/>
      <c r="AV12" s="92"/>
      <c r="AW12" s="92"/>
      <c r="AX12" s="92"/>
      <c r="AY12" s="92"/>
    </row>
    <row r="13" spans="1:51" ht="14.25" customHeight="1" thickBot="1" thickTop="1">
      <c r="A13" s="172" t="s">
        <v>150</v>
      </c>
      <c r="B13" s="105">
        <v>41</v>
      </c>
      <c r="C13" s="104">
        <v>15</v>
      </c>
      <c r="D13" s="178">
        <v>0</v>
      </c>
      <c r="E13" s="178">
        <v>0</v>
      </c>
      <c r="F13" s="105">
        <v>0</v>
      </c>
      <c r="G13" s="105">
        <v>0</v>
      </c>
      <c r="H13" s="105">
        <v>0</v>
      </c>
      <c r="I13" s="105">
        <v>0</v>
      </c>
      <c r="J13" s="105">
        <v>0</v>
      </c>
      <c r="K13" s="105">
        <v>0</v>
      </c>
      <c r="L13" s="105">
        <v>0</v>
      </c>
      <c r="M13" s="105">
        <v>0</v>
      </c>
      <c r="N13" s="105">
        <v>0</v>
      </c>
      <c r="O13" s="105">
        <v>0</v>
      </c>
      <c r="P13" s="178">
        <v>1</v>
      </c>
      <c r="Q13" s="178">
        <v>13</v>
      </c>
      <c r="S13" s="93" t="s">
        <v>89</v>
      </c>
      <c r="T13" s="93"/>
      <c r="U13" s="93"/>
      <c r="V13" s="93"/>
      <c r="W13" s="93"/>
      <c r="X13" s="93"/>
      <c r="Y13" s="93"/>
      <c r="Z13" s="93"/>
      <c r="AA13" s="93"/>
      <c r="AB13" s="93"/>
      <c r="AC13" s="92"/>
      <c r="AD13" s="92"/>
      <c r="AE13" s="92"/>
      <c r="AF13" s="92"/>
      <c r="AG13" s="92"/>
      <c r="AH13" s="92"/>
      <c r="AI13" s="92"/>
      <c r="AJ13" s="92"/>
      <c r="AK13" s="92"/>
      <c r="AL13" s="92"/>
      <c r="AM13" s="92"/>
      <c r="AN13" s="92"/>
      <c r="AO13" s="92"/>
      <c r="AP13" s="92"/>
      <c r="AQ13" s="92"/>
      <c r="AR13" s="92"/>
      <c r="AS13" s="92"/>
      <c r="AT13" s="92"/>
      <c r="AU13" s="92"/>
      <c r="AV13" s="92"/>
      <c r="AW13" s="92"/>
      <c r="AX13" s="92"/>
      <c r="AY13" s="92"/>
    </row>
    <row r="14" spans="1:51" ht="14.25" customHeight="1" thickBot="1" thickTop="1">
      <c r="A14" s="160" t="s">
        <v>149</v>
      </c>
      <c r="B14" s="105">
        <v>33</v>
      </c>
      <c r="C14" s="104">
        <v>15</v>
      </c>
      <c r="D14" s="178">
        <v>0</v>
      </c>
      <c r="E14" s="178">
        <v>0</v>
      </c>
      <c r="F14" s="105">
        <v>0</v>
      </c>
      <c r="G14" s="105">
        <v>0</v>
      </c>
      <c r="H14" s="105">
        <v>0</v>
      </c>
      <c r="I14" s="105">
        <v>0</v>
      </c>
      <c r="J14" s="105">
        <v>0</v>
      </c>
      <c r="K14" s="105">
        <v>0</v>
      </c>
      <c r="L14" s="105">
        <v>0</v>
      </c>
      <c r="M14" s="105">
        <v>0</v>
      </c>
      <c r="N14" s="105">
        <v>0</v>
      </c>
      <c r="O14" s="105">
        <v>0</v>
      </c>
      <c r="P14" s="178">
        <v>1</v>
      </c>
      <c r="Q14" s="178">
        <v>14</v>
      </c>
      <c r="S14" s="93" t="s">
        <v>91</v>
      </c>
      <c r="T14" s="93"/>
      <c r="U14" s="93"/>
      <c r="V14" s="93"/>
      <c r="W14" s="93"/>
      <c r="X14" s="93"/>
      <c r="Y14" s="93"/>
      <c r="Z14" s="93"/>
      <c r="AA14" s="93"/>
      <c r="AB14" s="93"/>
      <c r="AC14" s="92"/>
      <c r="AD14" s="92"/>
      <c r="AE14" s="92"/>
      <c r="AF14" s="92"/>
      <c r="AG14" s="92"/>
      <c r="AH14" s="92"/>
      <c r="AI14" s="92"/>
      <c r="AJ14" s="92"/>
      <c r="AK14" s="92"/>
      <c r="AL14" s="92"/>
      <c r="AM14" s="92"/>
      <c r="AN14" s="92"/>
      <c r="AO14" s="92"/>
      <c r="AP14" s="92"/>
      <c r="AQ14" s="92"/>
      <c r="AR14" s="92"/>
      <c r="AS14" s="92"/>
      <c r="AT14" s="92"/>
      <c r="AU14" s="92"/>
      <c r="AV14" s="92"/>
      <c r="AW14" s="92"/>
      <c r="AX14" s="92"/>
      <c r="AY14" s="92"/>
    </row>
    <row r="15" spans="1:51" ht="14.25" customHeight="1" thickBot="1" thickTop="1">
      <c r="A15" s="172" t="s">
        <v>148</v>
      </c>
      <c r="B15" s="105">
        <v>34</v>
      </c>
      <c r="C15" s="104">
        <v>14</v>
      </c>
      <c r="D15" s="178">
        <v>0</v>
      </c>
      <c r="E15" s="178">
        <v>0</v>
      </c>
      <c r="F15" s="105">
        <v>0</v>
      </c>
      <c r="G15" s="105">
        <v>0</v>
      </c>
      <c r="H15" s="105">
        <v>0</v>
      </c>
      <c r="I15" s="105">
        <v>0</v>
      </c>
      <c r="J15" s="105">
        <v>0</v>
      </c>
      <c r="K15" s="105">
        <v>0</v>
      </c>
      <c r="L15" s="105">
        <v>0</v>
      </c>
      <c r="M15" s="105">
        <v>0</v>
      </c>
      <c r="N15" s="105">
        <v>0</v>
      </c>
      <c r="O15" s="105">
        <v>0</v>
      </c>
      <c r="P15" s="178">
        <v>1</v>
      </c>
      <c r="Q15" s="178">
        <v>13</v>
      </c>
      <c r="S15" s="93" t="s">
        <v>93</v>
      </c>
      <c r="T15" s="93"/>
      <c r="U15" s="93"/>
      <c r="V15" s="93"/>
      <c r="W15" s="93"/>
      <c r="X15" s="93"/>
      <c r="Y15" s="93"/>
      <c r="Z15" s="93"/>
      <c r="AA15" s="93"/>
      <c r="AB15" s="93"/>
      <c r="AC15" s="92"/>
      <c r="AD15" s="92"/>
      <c r="AE15" s="92"/>
      <c r="AF15" s="92"/>
      <c r="AG15" s="92"/>
      <c r="AH15" s="92"/>
      <c r="AI15" s="92"/>
      <c r="AJ15" s="92"/>
      <c r="AK15" s="92"/>
      <c r="AL15" s="92"/>
      <c r="AM15" s="92"/>
      <c r="AN15" s="92"/>
      <c r="AO15" s="92"/>
      <c r="AP15" s="92"/>
      <c r="AQ15" s="92"/>
      <c r="AR15" s="92"/>
      <c r="AS15" s="92"/>
      <c r="AT15" s="92"/>
      <c r="AU15" s="92"/>
      <c r="AV15" s="92"/>
      <c r="AW15" s="92"/>
      <c r="AX15" s="92"/>
      <c r="AY15" s="92"/>
    </row>
    <row r="16" spans="1:51" ht="14.25" customHeight="1" thickBot="1" thickTop="1">
      <c r="A16" s="172" t="s">
        <v>147</v>
      </c>
      <c r="B16" s="105">
        <v>34</v>
      </c>
      <c r="C16" s="104">
        <v>13</v>
      </c>
      <c r="D16" s="178">
        <v>0</v>
      </c>
      <c r="E16" s="105">
        <v>0</v>
      </c>
      <c r="F16" s="105">
        <v>0</v>
      </c>
      <c r="G16" s="105">
        <v>0</v>
      </c>
      <c r="H16" s="105">
        <v>0</v>
      </c>
      <c r="I16" s="105">
        <v>0</v>
      </c>
      <c r="J16" s="105">
        <v>0</v>
      </c>
      <c r="K16" s="105">
        <v>0</v>
      </c>
      <c r="L16" s="105">
        <v>0</v>
      </c>
      <c r="M16" s="105">
        <v>0</v>
      </c>
      <c r="N16" s="105">
        <v>0</v>
      </c>
      <c r="O16" s="105">
        <v>0</v>
      </c>
      <c r="P16" s="178">
        <v>10</v>
      </c>
      <c r="Q16" s="178">
        <v>3</v>
      </c>
      <c r="S16" s="93" t="s">
        <v>95</v>
      </c>
      <c r="T16" s="93"/>
      <c r="U16" s="93"/>
      <c r="V16" s="93"/>
      <c r="W16" s="93"/>
      <c r="X16" s="93"/>
      <c r="Y16" s="93"/>
      <c r="Z16" s="93"/>
      <c r="AA16" s="93"/>
      <c r="AB16" s="93"/>
      <c r="AC16" s="92"/>
      <c r="AD16" s="92"/>
      <c r="AE16" s="92"/>
      <c r="AF16" s="92"/>
      <c r="AG16" s="92"/>
      <c r="AH16" s="92"/>
      <c r="AI16" s="92"/>
      <c r="AJ16" s="92"/>
      <c r="AK16" s="92"/>
      <c r="AL16" s="92"/>
      <c r="AM16" s="92"/>
      <c r="AN16" s="92"/>
      <c r="AO16" s="92"/>
      <c r="AP16" s="92"/>
      <c r="AQ16" s="92"/>
      <c r="AR16" s="92"/>
      <c r="AS16" s="92"/>
      <c r="AT16" s="92"/>
      <c r="AU16" s="92"/>
      <c r="AV16" s="92"/>
      <c r="AW16" s="92"/>
      <c r="AX16" s="92"/>
      <c r="AY16" s="92"/>
    </row>
    <row r="17" spans="1:51" ht="14.25" customHeight="1" thickBot="1" thickTop="1">
      <c r="A17" s="172" t="s">
        <v>146</v>
      </c>
      <c r="B17" s="105">
        <v>17</v>
      </c>
      <c r="C17" s="104">
        <v>2</v>
      </c>
      <c r="D17" s="105">
        <v>0</v>
      </c>
      <c r="E17" s="105">
        <v>0</v>
      </c>
      <c r="F17" s="105">
        <v>0</v>
      </c>
      <c r="G17" s="105">
        <v>0</v>
      </c>
      <c r="H17" s="105">
        <v>0</v>
      </c>
      <c r="I17" s="105">
        <v>0</v>
      </c>
      <c r="J17" s="105">
        <v>0</v>
      </c>
      <c r="K17" s="105">
        <v>0</v>
      </c>
      <c r="L17" s="105">
        <v>0</v>
      </c>
      <c r="M17" s="105">
        <v>0</v>
      </c>
      <c r="N17" s="178">
        <v>0</v>
      </c>
      <c r="O17" s="105">
        <v>0</v>
      </c>
      <c r="P17" s="178">
        <v>1</v>
      </c>
      <c r="Q17" s="178">
        <v>1</v>
      </c>
      <c r="S17" s="93" t="s">
        <v>97</v>
      </c>
      <c r="T17" s="93"/>
      <c r="U17" s="93"/>
      <c r="V17" s="93"/>
      <c r="W17" s="93"/>
      <c r="X17" s="93"/>
      <c r="Y17" s="93"/>
      <c r="Z17" s="93"/>
      <c r="AA17" s="93"/>
      <c r="AB17" s="93"/>
      <c r="AC17" s="92"/>
      <c r="AD17" s="92"/>
      <c r="AE17" s="92"/>
      <c r="AF17" s="92"/>
      <c r="AG17" s="92"/>
      <c r="AH17" s="92"/>
      <c r="AI17" s="92"/>
      <c r="AJ17" s="92"/>
      <c r="AK17" s="92"/>
      <c r="AL17" s="92"/>
      <c r="AM17" s="92"/>
      <c r="AN17" s="92"/>
      <c r="AO17" s="92"/>
      <c r="AP17" s="92"/>
      <c r="AQ17" s="92"/>
      <c r="AR17" s="92"/>
      <c r="AS17" s="92"/>
      <c r="AT17" s="92"/>
      <c r="AU17" s="92"/>
      <c r="AV17" s="92"/>
      <c r="AW17" s="92"/>
      <c r="AX17" s="92"/>
      <c r="AY17" s="92"/>
    </row>
    <row r="18" spans="1:51" ht="14.25" customHeight="1" thickBot="1" thickTop="1">
      <c r="A18" s="172" t="s">
        <v>145</v>
      </c>
      <c r="B18" s="105">
        <v>29</v>
      </c>
      <c r="C18" s="104">
        <v>10</v>
      </c>
      <c r="D18" s="105">
        <v>0</v>
      </c>
      <c r="E18" s="178">
        <v>0</v>
      </c>
      <c r="F18" s="105">
        <v>0</v>
      </c>
      <c r="G18" s="105">
        <v>0</v>
      </c>
      <c r="H18" s="105">
        <v>0</v>
      </c>
      <c r="I18" s="105">
        <v>0</v>
      </c>
      <c r="J18" s="105">
        <v>0</v>
      </c>
      <c r="K18" s="105">
        <v>0</v>
      </c>
      <c r="L18" s="105">
        <v>0</v>
      </c>
      <c r="M18" s="105">
        <v>0</v>
      </c>
      <c r="N18" s="105">
        <v>0</v>
      </c>
      <c r="O18" s="105">
        <v>0</v>
      </c>
      <c r="P18" s="178">
        <v>4</v>
      </c>
      <c r="Q18" s="178">
        <v>6</v>
      </c>
      <c r="S18" s="93" t="s">
        <v>99</v>
      </c>
      <c r="T18" s="93"/>
      <c r="U18" s="93"/>
      <c r="V18" s="93"/>
      <c r="W18" s="93"/>
      <c r="X18" s="93"/>
      <c r="Y18" s="93"/>
      <c r="Z18" s="93"/>
      <c r="AA18" s="93"/>
      <c r="AB18" s="93"/>
      <c r="AC18" s="92"/>
      <c r="AD18" s="92"/>
      <c r="AE18" s="92"/>
      <c r="AF18" s="92"/>
      <c r="AG18" s="92"/>
      <c r="AH18" s="92"/>
      <c r="AI18" s="92"/>
      <c r="AJ18" s="92"/>
      <c r="AK18" s="92"/>
      <c r="AL18" s="92"/>
      <c r="AM18" s="92"/>
      <c r="AN18" s="92"/>
      <c r="AO18" s="92"/>
      <c r="AP18" s="92"/>
      <c r="AQ18" s="92"/>
      <c r="AR18" s="92"/>
      <c r="AS18" s="92"/>
      <c r="AT18" s="92"/>
      <c r="AU18" s="92"/>
      <c r="AV18" s="92"/>
      <c r="AW18" s="92"/>
      <c r="AX18" s="92"/>
      <c r="AY18" s="92"/>
    </row>
    <row r="19" spans="1:51" ht="14.25" customHeight="1" thickBot="1" thickTop="1">
      <c r="A19" s="172" t="s">
        <v>144</v>
      </c>
      <c r="B19" s="105">
        <v>40</v>
      </c>
      <c r="C19" s="104">
        <v>19</v>
      </c>
      <c r="D19" s="178">
        <v>0</v>
      </c>
      <c r="E19" s="178">
        <v>0</v>
      </c>
      <c r="F19" s="105">
        <v>0</v>
      </c>
      <c r="G19" s="105">
        <v>0</v>
      </c>
      <c r="H19" s="105">
        <v>0</v>
      </c>
      <c r="I19" s="105">
        <v>0</v>
      </c>
      <c r="J19" s="105">
        <v>0</v>
      </c>
      <c r="K19" s="105">
        <v>0</v>
      </c>
      <c r="L19" s="105">
        <v>0</v>
      </c>
      <c r="M19" s="105">
        <v>0</v>
      </c>
      <c r="N19" s="105">
        <v>0</v>
      </c>
      <c r="O19" s="105">
        <v>0</v>
      </c>
      <c r="P19" s="178">
        <v>2</v>
      </c>
      <c r="Q19" s="178">
        <v>17</v>
      </c>
      <c r="S19" s="93" t="s">
        <v>87</v>
      </c>
      <c r="T19" s="93"/>
      <c r="U19" s="93"/>
      <c r="V19" s="93"/>
      <c r="W19" s="93"/>
      <c r="X19" s="93"/>
      <c r="Y19" s="93"/>
      <c r="Z19" s="93"/>
      <c r="AA19" s="93"/>
      <c r="AB19" s="93"/>
      <c r="AC19" s="92"/>
      <c r="AD19" s="92"/>
      <c r="AE19" s="92"/>
      <c r="AF19" s="92"/>
      <c r="AG19" s="92"/>
      <c r="AH19" s="92"/>
      <c r="AI19" s="92"/>
      <c r="AJ19" s="92"/>
      <c r="AK19" s="92"/>
      <c r="AL19" s="92"/>
      <c r="AM19" s="92"/>
      <c r="AN19" s="92"/>
      <c r="AO19" s="92"/>
      <c r="AP19" s="92"/>
      <c r="AQ19" s="92"/>
      <c r="AR19" s="92"/>
      <c r="AS19" s="92"/>
      <c r="AT19" s="92"/>
      <c r="AU19" s="92"/>
      <c r="AV19" s="92"/>
      <c r="AW19" s="92"/>
      <c r="AX19" s="92"/>
      <c r="AY19" s="92"/>
    </row>
    <row r="20" spans="1:51" ht="14.25" customHeight="1" thickBot="1" thickTop="1">
      <c r="A20" s="160" t="s">
        <v>143</v>
      </c>
      <c r="B20" s="105">
        <v>39</v>
      </c>
      <c r="C20" s="104">
        <v>14</v>
      </c>
      <c r="D20" s="178">
        <v>0</v>
      </c>
      <c r="E20" s="178">
        <v>0</v>
      </c>
      <c r="F20" s="105">
        <v>0</v>
      </c>
      <c r="G20" s="105">
        <v>0</v>
      </c>
      <c r="H20" s="105">
        <v>0</v>
      </c>
      <c r="I20" s="105">
        <v>0</v>
      </c>
      <c r="J20" s="105">
        <v>0</v>
      </c>
      <c r="K20" s="105">
        <v>0</v>
      </c>
      <c r="L20" s="105">
        <v>0</v>
      </c>
      <c r="M20" s="105">
        <v>0</v>
      </c>
      <c r="N20" s="105">
        <v>0</v>
      </c>
      <c r="O20" s="105">
        <v>0</v>
      </c>
      <c r="P20" s="178">
        <v>1</v>
      </c>
      <c r="Q20" s="178">
        <v>13</v>
      </c>
      <c r="S20" s="93" t="s">
        <v>89</v>
      </c>
      <c r="T20" s="93"/>
      <c r="U20" s="93"/>
      <c r="V20" s="93"/>
      <c r="W20" s="93"/>
      <c r="X20" s="93"/>
      <c r="Y20" s="93"/>
      <c r="Z20" s="93"/>
      <c r="AA20" s="93"/>
      <c r="AB20" s="93"/>
      <c r="AC20" s="92"/>
      <c r="AD20" s="92"/>
      <c r="AE20" s="92"/>
      <c r="AF20" s="92"/>
      <c r="AG20" s="92"/>
      <c r="AH20" s="92"/>
      <c r="AI20" s="92"/>
      <c r="AJ20" s="92"/>
      <c r="AK20" s="92"/>
      <c r="AL20" s="92"/>
      <c r="AM20" s="92"/>
      <c r="AN20" s="92"/>
      <c r="AO20" s="92"/>
      <c r="AP20" s="92"/>
      <c r="AQ20" s="92"/>
      <c r="AR20" s="92"/>
      <c r="AS20" s="92"/>
      <c r="AT20" s="92"/>
      <c r="AU20" s="92"/>
      <c r="AV20" s="92"/>
      <c r="AW20" s="92"/>
      <c r="AX20" s="92"/>
      <c r="AY20" s="92"/>
    </row>
    <row r="21" spans="1:51" ht="14.25" customHeight="1" thickBot="1" thickTop="1">
      <c r="A21" s="172" t="s">
        <v>142</v>
      </c>
      <c r="B21" s="105">
        <v>33</v>
      </c>
      <c r="C21" s="104">
        <v>14</v>
      </c>
      <c r="D21" s="179">
        <v>2</v>
      </c>
      <c r="E21" s="179">
        <v>1</v>
      </c>
      <c r="F21" s="105">
        <v>0</v>
      </c>
      <c r="G21" s="105">
        <v>1</v>
      </c>
      <c r="H21" s="105">
        <v>1</v>
      </c>
      <c r="I21" s="105">
        <v>0</v>
      </c>
      <c r="J21" s="105">
        <v>0</v>
      </c>
      <c r="K21" s="105">
        <v>0</v>
      </c>
      <c r="L21" s="105">
        <v>0</v>
      </c>
      <c r="M21" s="105">
        <v>0</v>
      </c>
      <c r="N21" s="105">
        <v>0</v>
      </c>
      <c r="O21" s="105">
        <v>0</v>
      </c>
      <c r="P21" s="105">
        <v>0</v>
      </c>
      <c r="Q21" s="178">
        <v>11</v>
      </c>
      <c r="S21" s="93" t="s">
        <v>91</v>
      </c>
      <c r="T21" s="93"/>
      <c r="U21" s="93"/>
      <c r="V21" s="93"/>
      <c r="W21" s="93"/>
      <c r="X21" s="93"/>
      <c r="Y21" s="93"/>
      <c r="Z21" s="93"/>
      <c r="AA21" s="93"/>
      <c r="AB21" s="93"/>
      <c r="AC21" s="92"/>
      <c r="AD21" s="92"/>
      <c r="AE21" s="92"/>
      <c r="AF21" s="92"/>
      <c r="AG21" s="92"/>
      <c r="AH21" s="92"/>
      <c r="AI21" s="92"/>
      <c r="AJ21" s="92"/>
      <c r="AK21" s="92"/>
      <c r="AL21" s="92"/>
      <c r="AM21" s="92"/>
      <c r="AN21" s="92"/>
      <c r="AO21" s="92"/>
      <c r="AP21" s="92"/>
      <c r="AQ21" s="92"/>
      <c r="AR21" s="92"/>
      <c r="AS21" s="92"/>
      <c r="AT21" s="92"/>
      <c r="AU21" s="92"/>
      <c r="AV21" s="92"/>
      <c r="AW21" s="92"/>
      <c r="AX21" s="92"/>
      <c r="AY21" s="92"/>
    </row>
    <row r="22" spans="1:51" ht="14.25" customHeight="1" thickBot="1" thickTop="1">
      <c r="A22" s="172" t="s">
        <v>141</v>
      </c>
      <c r="B22" s="105">
        <v>40</v>
      </c>
      <c r="C22" s="104">
        <v>15</v>
      </c>
      <c r="D22" s="105">
        <v>9</v>
      </c>
      <c r="E22" s="105">
        <v>6</v>
      </c>
      <c r="F22" s="105">
        <v>2</v>
      </c>
      <c r="G22" s="105">
        <v>4</v>
      </c>
      <c r="H22" s="105">
        <v>2</v>
      </c>
      <c r="I22" s="105">
        <v>1</v>
      </c>
      <c r="J22" s="105">
        <v>1</v>
      </c>
      <c r="K22" s="105">
        <v>0</v>
      </c>
      <c r="L22" s="105">
        <v>0</v>
      </c>
      <c r="M22" s="105">
        <v>0</v>
      </c>
      <c r="N22" s="105">
        <v>0</v>
      </c>
      <c r="O22" s="105">
        <v>0</v>
      </c>
      <c r="P22" s="105">
        <v>0</v>
      </c>
      <c r="Q22" s="105">
        <v>0</v>
      </c>
      <c r="S22" s="93" t="s">
        <v>93</v>
      </c>
      <c r="T22" s="93"/>
      <c r="U22" s="93"/>
      <c r="V22" s="93"/>
      <c r="W22" s="93"/>
      <c r="X22" s="93"/>
      <c r="Y22" s="93"/>
      <c r="Z22" s="93"/>
      <c r="AA22" s="93"/>
      <c r="AB22" s="93"/>
      <c r="AC22" s="92"/>
      <c r="AD22" s="92"/>
      <c r="AE22" s="92"/>
      <c r="AF22" s="92"/>
      <c r="AG22" s="92"/>
      <c r="AH22" s="92"/>
      <c r="AI22" s="92"/>
      <c r="AJ22" s="92"/>
      <c r="AK22" s="92"/>
      <c r="AL22" s="92"/>
      <c r="AM22" s="92"/>
      <c r="AN22" s="92"/>
      <c r="AO22" s="92"/>
      <c r="AP22" s="92"/>
      <c r="AQ22" s="92"/>
      <c r="AR22" s="92"/>
      <c r="AS22" s="92"/>
      <c r="AT22" s="92"/>
      <c r="AU22" s="92"/>
      <c r="AV22" s="92"/>
      <c r="AW22" s="92"/>
      <c r="AX22" s="92"/>
      <c r="AY22" s="92"/>
    </row>
    <row r="23" spans="1:51" ht="14.25" customHeight="1" thickBot="1" thickTop="1">
      <c r="A23" s="172" t="s">
        <v>140</v>
      </c>
      <c r="B23" s="105">
        <v>21</v>
      </c>
      <c r="C23" s="104">
        <v>3</v>
      </c>
      <c r="D23" s="179">
        <v>2</v>
      </c>
      <c r="E23" s="178">
        <v>1</v>
      </c>
      <c r="F23" s="105">
        <v>0</v>
      </c>
      <c r="G23" s="105">
        <v>1</v>
      </c>
      <c r="H23" s="105">
        <v>1</v>
      </c>
      <c r="I23" s="105">
        <v>0</v>
      </c>
      <c r="J23" s="105">
        <v>0</v>
      </c>
      <c r="K23" s="105">
        <v>0</v>
      </c>
      <c r="L23" s="105">
        <v>0</v>
      </c>
      <c r="M23" s="105">
        <v>0</v>
      </c>
      <c r="N23" s="105">
        <v>0</v>
      </c>
      <c r="O23" s="105">
        <v>0</v>
      </c>
      <c r="P23" s="105">
        <v>0</v>
      </c>
      <c r="Q23" s="105">
        <v>0</v>
      </c>
      <c r="S23" s="93" t="s">
        <v>95</v>
      </c>
      <c r="T23" s="93"/>
      <c r="U23" s="93"/>
      <c r="V23" s="93"/>
      <c r="W23" s="93"/>
      <c r="X23" s="93"/>
      <c r="Y23" s="93"/>
      <c r="Z23" s="93"/>
      <c r="AA23" s="93"/>
      <c r="AB23" s="93"/>
      <c r="AC23" s="92"/>
      <c r="AD23" s="92"/>
      <c r="AE23" s="92"/>
      <c r="AF23" s="92"/>
      <c r="AG23" s="92"/>
      <c r="AH23" s="92"/>
      <c r="AI23" s="92"/>
      <c r="AJ23" s="92"/>
      <c r="AK23" s="92"/>
      <c r="AL23" s="92"/>
      <c r="AM23" s="92"/>
      <c r="AN23" s="92"/>
      <c r="AO23" s="92"/>
      <c r="AP23" s="92"/>
      <c r="AQ23" s="92"/>
      <c r="AR23" s="92"/>
      <c r="AS23" s="92"/>
      <c r="AT23" s="92"/>
      <c r="AU23" s="92"/>
      <c r="AV23" s="92"/>
      <c r="AW23" s="92"/>
      <c r="AX23" s="92"/>
      <c r="AY23" s="92"/>
    </row>
    <row r="24" spans="1:51" ht="14.25" customHeight="1" thickBot="1" thickTop="1">
      <c r="A24" s="160" t="s">
        <v>139</v>
      </c>
      <c r="B24" s="105">
        <v>22</v>
      </c>
      <c r="C24" s="104">
        <v>4</v>
      </c>
      <c r="D24" s="105">
        <v>0</v>
      </c>
      <c r="E24" s="178">
        <v>1</v>
      </c>
      <c r="F24" s="105">
        <v>0</v>
      </c>
      <c r="G24" s="105">
        <v>1</v>
      </c>
      <c r="H24" s="105">
        <v>0</v>
      </c>
      <c r="I24" s="105">
        <v>0</v>
      </c>
      <c r="J24" s="105">
        <v>0</v>
      </c>
      <c r="K24" s="105">
        <v>0</v>
      </c>
      <c r="L24" s="105">
        <v>0</v>
      </c>
      <c r="M24" s="105">
        <v>1</v>
      </c>
      <c r="N24" s="179">
        <v>3</v>
      </c>
      <c r="O24" s="105">
        <v>0</v>
      </c>
      <c r="P24" s="105">
        <v>0</v>
      </c>
      <c r="Q24" s="105">
        <v>0</v>
      </c>
      <c r="S24" s="93" t="s">
        <v>97</v>
      </c>
      <c r="T24" s="93"/>
      <c r="U24" s="93"/>
      <c r="V24" s="93"/>
      <c r="W24" s="93"/>
      <c r="X24" s="93"/>
      <c r="Y24" s="93"/>
      <c r="Z24" s="93"/>
      <c r="AA24" s="93"/>
      <c r="AB24" s="93"/>
      <c r="AC24" s="92"/>
      <c r="AD24" s="92"/>
      <c r="AE24" s="92"/>
      <c r="AF24" s="92"/>
      <c r="AG24" s="92"/>
      <c r="AH24" s="92"/>
      <c r="AI24" s="92"/>
      <c r="AJ24" s="92"/>
      <c r="AK24" s="92"/>
      <c r="AL24" s="92"/>
      <c r="AM24" s="92"/>
      <c r="AN24" s="92"/>
      <c r="AO24" s="92"/>
      <c r="AP24" s="92"/>
      <c r="AQ24" s="92"/>
      <c r="AR24" s="92"/>
      <c r="AS24" s="92"/>
      <c r="AT24" s="92"/>
      <c r="AU24" s="92"/>
      <c r="AV24" s="92"/>
      <c r="AW24" s="92"/>
      <c r="AX24" s="92"/>
      <c r="AY24" s="92"/>
    </row>
    <row r="25" spans="1:51" ht="14.25" customHeight="1" thickBot="1" thickTop="1">
      <c r="A25" s="241" t="s">
        <v>138</v>
      </c>
      <c r="B25" s="105">
        <v>25</v>
      </c>
      <c r="C25" s="104">
        <v>7</v>
      </c>
      <c r="D25" s="105">
        <v>0</v>
      </c>
      <c r="E25" s="105">
        <v>7</v>
      </c>
      <c r="F25" s="105">
        <v>1</v>
      </c>
      <c r="G25" s="105">
        <v>6</v>
      </c>
      <c r="H25" s="105">
        <v>1</v>
      </c>
      <c r="I25" s="105">
        <v>1</v>
      </c>
      <c r="J25" s="105">
        <v>1</v>
      </c>
      <c r="K25" s="105">
        <v>0</v>
      </c>
      <c r="L25" s="105">
        <v>3</v>
      </c>
      <c r="M25" s="105">
        <v>0</v>
      </c>
      <c r="N25" s="105">
        <v>0</v>
      </c>
      <c r="O25" s="105">
        <v>0</v>
      </c>
      <c r="P25" s="105">
        <v>0</v>
      </c>
      <c r="Q25" s="105">
        <v>0</v>
      </c>
      <c r="S25" s="93" t="s">
        <v>99</v>
      </c>
      <c r="T25" s="93"/>
      <c r="U25" s="93"/>
      <c r="V25" s="93"/>
      <c r="W25" s="93"/>
      <c r="X25" s="93"/>
      <c r="Y25" s="93"/>
      <c r="Z25" s="93"/>
      <c r="AA25" s="93"/>
      <c r="AB25" s="93"/>
      <c r="AC25" s="92"/>
      <c r="AD25" s="92"/>
      <c r="AE25" s="92"/>
      <c r="AF25" s="92"/>
      <c r="AG25" s="92"/>
      <c r="AH25" s="92"/>
      <c r="AI25" s="92"/>
      <c r="AJ25" s="92"/>
      <c r="AK25" s="92"/>
      <c r="AL25" s="92"/>
      <c r="AM25" s="92"/>
      <c r="AN25" s="92"/>
      <c r="AO25" s="92"/>
      <c r="AP25" s="92"/>
      <c r="AQ25" s="92"/>
      <c r="AR25" s="92"/>
      <c r="AS25" s="92"/>
      <c r="AT25" s="92"/>
      <c r="AU25" s="92"/>
      <c r="AV25" s="92"/>
      <c r="AW25" s="92"/>
      <c r="AX25" s="92"/>
      <c r="AY25" s="92"/>
    </row>
    <row r="26" spans="1:51" ht="14.25" customHeight="1" thickBot="1" thickTop="1">
      <c r="A26" s="172" t="s">
        <v>137</v>
      </c>
      <c r="B26" s="105">
        <v>37</v>
      </c>
      <c r="C26" s="104">
        <v>15</v>
      </c>
      <c r="D26" s="105">
        <v>9</v>
      </c>
      <c r="E26" s="105">
        <v>6</v>
      </c>
      <c r="F26" s="105">
        <v>2</v>
      </c>
      <c r="G26" s="105">
        <v>4</v>
      </c>
      <c r="H26" s="105">
        <v>2</v>
      </c>
      <c r="I26" s="105">
        <v>1</v>
      </c>
      <c r="J26" s="105">
        <v>1</v>
      </c>
      <c r="K26" s="105">
        <v>0</v>
      </c>
      <c r="L26" s="105">
        <v>0</v>
      </c>
      <c r="M26" s="105">
        <v>0</v>
      </c>
      <c r="N26" s="105">
        <v>0</v>
      </c>
      <c r="O26" s="105">
        <v>0</v>
      </c>
      <c r="P26" s="105">
        <v>0</v>
      </c>
      <c r="Q26" s="105">
        <v>0</v>
      </c>
      <c r="S26" s="93" t="s">
        <v>87</v>
      </c>
      <c r="T26" s="93"/>
      <c r="U26" s="93"/>
      <c r="V26" s="93"/>
      <c r="W26" s="93"/>
      <c r="X26" s="93"/>
      <c r="Y26" s="93"/>
      <c r="Z26" s="93"/>
      <c r="AA26" s="93"/>
      <c r="AB26" s="93"/>
      <c r="AC26" s="92"/>
      <c r="AD26" s="92"/>
      <c r="AE26" s="92"/>
      <c r="AF26" s="92"/>
      <c r="AG26" s="92"/>
      <c r="AH26" s="92"/>
      <c r="AI26" s="92"/>
      <c r="AJ26" s="92"/>
      <c r="AK26" s="92"/>
      <c r="AL26" s="92"/>
      <c r="AM26" s="92"/>
      <c r="AN26" s="92"/>
      <c r="AO26" s="92"/>
      <c r="AP26" s="92"/>
      <c r="AQ26" s="92"/>
      <c r="AR26" s="92"/>
      <c r="AS26" s="92"/>
      <c r="AT26" s="92"/>
      <c r="AU26" s="92"/>
      <c r="AV26" s="92"/>
      <c r="AW26" s="92"/>
      <c r="AX26" s="92"/>
      <c r="AY26" s="92"/>
    </row>
    <row r="27" spans="1:51" ht="14.25" customHeight="1" thickBot="1" thickTop="1">
      <c r="A27" s="160" t="s">
        <v>136</v>
      </c>
      <c r="B27" s="105">
        <v>44</v>
      </c>
      <c r="C27" s="104">
        <v>15</v>
      </c>
      <c r="D27" s="105">
        <v>8</v>
      </c>
      <c r="E27" s="105">
        <v>7</v>
      </c>
      <c r="F27" s="105">
        <v>2</v>
      </c>
      <c r="G27" s="105">
        <v>5</v>
      </c>
      <c r="H27" s="105">
        <v>2</v>
      </c>
      <c r="I27" s="105">
        <v>1</v>
      </c>
      <c r="J27" s="105">
        <v>1</v>
      </c>
      <c r="K27" s="105">
        <v>0</v>
      </c>
      <c r="L27" s="105">
        <v>0</v>
      </c>
      <c r="M27" s="105">
        <v>1</v>
      </c>
      <c r="N27" s="105">
        <v>0</v>
      </c>
      <c r="O27" s="105">
        <v>0</v>
      </c>
      <c r="P27" s="105">
        <v>0</v>
      </c>
      <c r="Q27" s="105">
        <v>0</v>
      </c>
      <c r="S27" s="93" t="s">
        <v>89</v>
      </c>
      <c r="T27" s="93"/>
      <c r="U27" s="93"/>
      <c r="V27" s="93"/>
      <c r="W27" s="93"/>
      <c r="X27" s="93"/>
      <c r="Y27" s="93"/>
      <c r="Z27" s="93"/>
      <c r="AA27" s="93"/>
      <c r="AB27" s="93"/>
      <c r="AC27" s="92"/>
      <c r="AD27" s="92"/>
      <c r="AE27" s="92"/>
      <c r="AF27" s="92"/>
      <c r="AG27" s="92"/>
      <c r="AH27" s="92"/>
      <c r="AI27" s="92"/>
      <c r="AJ27" s="92"/>
      <c r="AK27" s="92"/>
      <c r="AL27" s="92"/>
      <c r="AM27" s="92"/>
      <c r="AN27" s="92"/>
      <c r="AO27" s="92"/>
      <c r="AP27" s="92"/>
      <c r="AQ27" s="92"/>
      <c r="AR27" s="92"/>
      <c r="AS27" s="92"/>
      <c r="AT27" s="92"/>
      <c r="AU27" s="92"/>
      <c r="AV27" s="92"/>
      <c r="AW27" s="92"/>
      <c r="AX27" s="92"/>
      <c r="AY27" s="92"/>
    </row>
    <row r="28" spans="1:51" ht="14.25" customHeight="1" thickBot="1" thickTop="1">
      <c r="A28" s="172" t="s">
        <v>135</v>
      </c>
      <c r="B28" s="105">
        <v>36</v>
      </c>
      <c r="C28" s="104">
        <v>14</v>
      </c>
      <c r="D28" s="105">
        <v>8</v>
      </c>
      <c r="E28" s="105">
        <v>6</v>
      </c>
      <c r="F28" s="105">
        <v>2</v>
      </c>
      <c r="G28" s="105">
        <v>4</v>
      </c>
      <c r="H28" s="105">
        <v>2</v>
      </c>
      <c r="I28" s="105">
        <v>1</v>
      </c>
      <c r="J28" s="105">
        <v>1</v>
      </c>
      <c r="K28" s="105">
        <v>0</v>
      </c>
      <c r="L28" s="105">
        <v>0</v>
      </c>
      <c r="M28" s="105">
        <v>0</v>
      </c>
      <c r="N28" s="105">
        <v>0</v>
      </c>
      <c r="O28" s="105">
        <v>0</v>
      </c>
      <c r="P28" s="105">
        <v>0</v>
      </c>
      <c r="Q28" s="105">
        <v>0</v>
      </c>
      <c r="S28" s="93" t="s">
        <v>91</v>
      </c>
      <c r="T28" s="93"/>
      <c r="U28" s="93"/>
      <c r="V28" s="93"/>
      <c r="W28" s="93"/>
      <c r="X28" s="93"/>
      <c r="Y28" s="93"/>
      <c r="Z28" s="93"/>
      <c r="AA28" s="93"/>
      <c r="AB28" s="93"/>
      <c r="AC28" s="92"/>
      <c r="AD28" s="92"/>
      <c r="AE28" s="92"/>
      <c r="AF28" s="92"/>
      <c r="AG28" s="92"/>
      <c r="AH28" s="92"/>
      <c r="AI28" s="92"/>
      <c r="AJ28" s="92"/>
      <c r="AK28" s="92"/>
      <c r="AL28" s="92"/>
      <c r="AM28" s="92"/>
      <c r="AN28" s="92"/>
      <c r="AO28" s="92"/>
      <c r="AP28" s="92"/>
      <c r="AQ28" s="92"/>
      <c r="AR28" s="92"/>
      <c r="AS28" s="92"/>
      <c r="AT28" s="92"/>
      <c r="AU28" s="92"/>
      <c r="AV28" s="92"/>
      <c r="AW28" s="92"/>
      <c r="AX28" s="92"/>
      <c r="AY28" s="92"/>
    </row>
    <row r="29" spans="1:51" ht="14.25" customHeight="1" thickBot="1" thickTop="1">
      <c r="A29" s="172" t="s">
        <v>134</v>
      </c>
      <c r="B29" s="105">
        <v>39</v>
      </c>
      <c r="C29" s="104">
        <v>16</v>
      </c>
      <c r="D29" s="178">
        <v>0</v>
      </c>
      <c r="E29" s="178">
        <v>0</v>
      </c>
      <c r="F29" s="105">
        <v>0</v>
      </c>
      <c r="G29" s="105">
        <v>0</v>
      </c>
      <c r="H29" s="105">
        <v>0</v>
      </c>
      <c r="I29" s="105">
        <v>0</v>
      </c>
      <c r="J29" s="105">
        <v>0</v>
      </c>
      <c r="K29" s="105">
        <v>0</v>
      </c>
      <c r="L29" s="105">
        <v>0</v>
      </c>
      <c r="M29" s="105">
        <v>0</v>
      </c>
      <c r="N29" s="105">
        <v>0</v>
      </c>
      <c r="O29" s="105">
        <v>0</v>
      </c>
      <c r="P29" s="178">
        <v>15</v>
      </c>
      <c r="Q29" s="178">
        <v>1</v>
      </c>
      <c r="S29" s="93" t="s">
        <v>93</v>
      </c>
      <c r="T29" s="93"/>
      <c r="U29" s="93"/>
      <c r="V29" s="93"/>
      <c r="W29" s="93"/>
      <c r="X29" s="93"/>
      <c r="Y29" s="93"/>
      <c r="Z29" s="93"/>
      <c r="AA29" s="93"/>
      <c r="AB29" s="93"/>
      <c r="AC29" s="92"/>
      <c r="AD29" s="92"/>
      <c r="AE29" s="92"/>
      <c r="AF29" s="92"/>
      <c r="AG29" s="92"/>
      <c r="AH29" s="92"/>
      <c r="AI29" s="92"/>
      <c r="AJ29" s="92"/>
      <c r="AK29" s="92"/>
      <c r="AL29" s="92"/>
      <c r="AM29" s="92"/>
      <c r="AN29" s="92"/>
      <c r="AO29" s="92"/>
      <c r="AP29" s="92"/>
      <c r="AQ29" s="92"/>
      <c r="AR29" s="92"/>
      <c r="AS29" s="92"/>
      <c r="AT29" s="92"/>
      <c r="AU29" s="92"/>
      <c r="AV29" s="92"/>
      <c r="AW29" s="92"/>
      <c r="AX29" s="92"/>
      <c r="AY29" s="92"/>
    </row>
    <row r="30" spans="1:51" ht="14.25" customHeight="1" thickBot="1" thickTop="1">
      <c r="A30" s="172" t="s">
        <v>133</v>
      </c>
      <c r="B30" s="105">
        <v>18</v>
      </c>
      <c r="C30" s="104">
        <v>2</v>
      </c>
      <c r="D30" s="105">
        <v>2</v>
      </c>
      <c r="E30" s="105">
        <v>0</v>
      </c>
      <c r="F30" s="105">
        <v>0</v>
      </c>
      <c r="G30" s="105">
        <v>0</v>
      </c>
      <c r="H30" s="105">
        <v>0</v>
      </c>
      <c r="I30" s="105">
        <v>0</v>
      </c>
      <c r="J30" s="105">
        <v>0</v>
      </c>
      <c r="K30" s="105">
        <v>0</v>
      </c>
      <c r="L30" s="105">
        <v>0</v>
      </c>
      <c r="M30" s="105">
        <v>0</v>
      </c>
      <c r="N30" s="105">
        <v>0</v>
      </c>
      <c r="O30" s="105">
        <v>0</v>
      </c>
      <c r="P30" s="105">
        <v>0</v>
      </c>
      <c r="Q30" s="105">
        <v>0</v>
      </c>
      <c r="S30" s="93" t="s">
        <v>95</v>
      </c>
      <c r="T30" s="93"/>
      <c r="U30" s="93"/>
      <c r="V30" s="93"/>
      <c r="W30" s="93"/>
      <c r="X30" s="93"/>
      <c r="Y30" s="93"/>
      <c r="Z30" s="93"/>
      <c r="AA30" s="93"/>
      <c r="AB30" s="93"/>
      <c r="AC30" s="92"/>
      <c r="AD30" s="92"/>
      <c r="AE30" s="92"/>
      <c r="AF30" s="92"/>
      <c r="AG30" s="92"/>
      <c r="AH30" s="92"/>
      <c r="AI30" s="92"/>
      <c r="AJ30" s="92"/>
      <c r="AK30" s="92"/>
      <c r="AL30" s="92"/>
      <c r="AM30" s="92"/>
      <c r="AN30" s="92"/>
      <c r="AO30" s="92"/>
      <c r="AP30" s="92"/>
      <c r="AQ30" s="92"/>
      <c r="AR30" s="92"/>
      <c r="AS30" s="92"/>
      <c r="AT30" s="92"/>
      <c r="AU30" s="92"/>
      <c r="AV30" s="92"/>
      <c r="AW30" s="92"/>
      <c r="AX30" s="92"/>
      <c r="AY30" s="92"/>
    </row>
    <row r="31" spans="1:51" ht="14.25" customHeight="1" thickBot="1" thickTop="1">
      <c r="A31" s="160" t="s">
        <v>132</v>
      </c>
      <c r="B31" s="105">
        <v>22</v>
      </c>
      <c r="C31" s="104">
        <v>2</v>
      </c>
      <c r="D31" s="105">
        <v>0</v>
      </c>
      <c r="E31" s="105">
        <v>0</v>
      </c>
      <c r="F31" s="105">
        <v>0</v>
      </c>
      <c r="G31" s="105">
        <v>0</v>
      </c>
      <c r="H31" s="105">
        <v>0</v>
      </c>
      <c r="I31" s="105">
        <v>0</v>
      </c>
      <c r="J31" s="105">
        <v>0</v>
      </c>
      <c r="K31" s="105">
        <v>0</v>
      </c>
      <c r="L31" s="105">
        <v>0</v>
      </c>
      <c r="M31" s="105">
        <v>0</v>
      </c>
      <c r="N31" s="105">
        <v>2</v>
      </c>
      <c r="O31" s="105">
        <v>0</v>
      </c>
      <c r="P31" s="105">
        <v>0</v>
      </c>
      <c r="Q31" s="105">
        <v>0</v>
      </c>
      <c r="S31" s="93" t="s">
        <v>97</v>
      </c>
      <c r="T31" s="93"/>
      <c r="U31" s="93"/>
      <c r="V31" s="93"/>
      <c r="W31" s="93"/>
      <c r="X31" s="93"/>
      <c r="Y31" s="93"/>
      <c r="Z31" s="93"/>
      <c r="AA31" s="93"/>
      <c r="AB31" s="93"/>
      <c r="AC31" s="92"/>
      <c r="AD31" s="92"/>
      <c r="AE31" s="92"/>
      <c r="AF31" s="92"/>
      <c r="AG31" s="92"/>
      <c r="AH31" s="92"/>
      <c r="AI31" s="92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</row>
    <row r="32" spans="1:51" ht="14.25" customHeight="1" thickBot="1" thickTop="1">
      <c r="A32" s="241" t="s">
        <v>124</v>
      </c>
      <c r="B32" s="105">
        <v>33</v>
      </c>
      <c r="C32" s="104">
        <v>9</v>
      </c>
      <c r="D32" s="105">
        <v>0</v>
      </c>
      <c r="E32" s="105">
        <v>9</v>
      </c>
      <c r="F32" s="105">
        <v>1</v>
      </c>
      <c r="G32" s="105">
        <v>8</v>
      </c>
      <c r="H32" s="105">
        <v>1</v>
      </c>
      <c r="I32" s="105">
        <v>1</v>
      </c>
      <c r="J32" s="105">
        <v>1</v>
      </c>
      <c r="K32" s="105">
        <v>0</v>
      </c>
      <c r="L32" s="105">
        <v>5</v>
      </c>
      <c r="M32" s="105">
        <v>0</v>
      </c>
      <c r="N32" s="105">
        <v>0</v>
      </c>
      <c r="O32" s="105">
        <v>0</v>
      </c>
      <c r="P32" s="105">
        <v>0</v>
      </c>
      <c r="Q32" s="105">
        <v>0</v>
      </c>
      <c r="S32" s="93" t="s">
        <v>99</v>
      </c>
      <c r="T32" s="93"/>
      <c r="U32" s="93"/>
      <c r="V32" s="93"/>
      <c r="W32" s="93"/>
      <c r="X32" s="93"/>
      <c r="Y32" s="93"/>
      <c r="Z32" s="93"/>
      <c r="AA32" s="93"/>
      <c r="AB32" s="93"/>
      <c r="AC32" s="92"/>
      <c r="AD32" s="92"/>
      <c r="AE32" s="92"/>
      <c r="AF32" s="92"/>
      <c r="AG32" s="92"/>
      <c r="AH32" s="92"/>
      <c r="AI32" s="92"/>
      <c r="AJ32" s="92"/>
      <c r="AK32" s="92"/>
      <c r="AL32" s="92"/>
      <c r="AM32" s="92"/>
      <c r="AN32" s="92"/>
      <c r="AO32" s="92"/>
      <c r="AP32" s="92"/>
      <c r="AQ32" s="92"/>
      <c r="AR32" s="92"/>
      <c r="AS32" s="92"/>
      <c r="AT32" s="92"/>
      <c r="AU32" s="92"/>
      <c r="AV32" s="92"/>
      <c r="AW32" s="92"/>
      <c r="AX32" s="92"/>
      <c r="AY32" s="92"/>
    </row>
    <row r="33" spans="1:51" ht="14.25" customHeight="1" thickBot="1" thickTop="1">
      <c r="A33" s="172" t="s">
        <v>125</v>
      </c>
      <c r="B33" s="105">
        <v>49</v>
      </c>
      <c r="C33" s="104">
        <v>20</v>
      </c>
      <c r="D33" s="105">
        <v>13</v>
      </c>
      <c r="E33" s="105">
        <v>7</v>
      </c>
      <c r="F33" s="105">
        <v>2</v>
      </c>
      <c r="G33" s="105">
        <v>5</v>
      </c>
      <c r="H33" s="105">
        <v>2</v>
      </c>
      <c r="I33" s="105">
        <v>2</v>
      </c>
      <c r="J33" s="105">
        <v>1</v>
      </c>
      <c r="K33" s="105">
        <v>0</v>
      </c>
      <c r="L33" s="105">
        <v>0</v>
      </c>
      <c r="M33" s="105">
        <v>0</v>
      </c>
      <c r="N33" s="105">
        <v>0</v>
      </c>
      <c r="O33" s="105">
        <v>0</v>
      </c>
      <c r="P33" s="105">
        <v>0</v>
      </c>
      <c r="Q33" s="105">
        <v>0</v>
      </c>
      <c r="S33" s="93" t="s">
        <v>87</v>
      </c>
      <c r="T33" s="93"/>
      <c r="U33" s="93"/>
      <c r="V33" s="93"/>
      <c r="W33" s="93"/>
      <c r="X33" s="93"/>
      <c r="Y33" s="93"/>
      <c r="Z33" s="93"/>
      <c r="AA33" s="93"/>
      <c r="AB33" s="93"/>
      <c r="AC33" s="92"/>
      <c r="AD33" s="92"/>
      <c r="AE33" s="92"/>
      <c r="AF33" s="92"/>
      <c r="AG33" s="92"/>
      <c r="AH33" s="92"/>
      <c r="AI33" s="92"/>
      <c r="AJ33" s="92"/>
      <c r="AK33" s="92"/>
      <c r="AL33" s="92"/>
      <c r="AM33" s="92"/>
      <c r="AN33" s="92"/>
      <c r="AO33" s="92"/>
      <c r="AP33" s="92"/>
      <c r="AQ33" s="92"/>
      <c r="AR33" s="92"/>
      <c r="AS33" s="92"/>
      <c r="AT33" s="92"/>
      <c r="AU33" s="92"/>
      <c r="AV33" s="92"/>
      <c r="AW33" s="92"/>
      <c r="AX33" s="92"/>
      <c r="AY33" s="92"/>
    </row>
    <row r="34" spans="1:51" ht="14.25" customHeight="1" thickBot="1" thickTop="1">
      <c r="A34" s="160" t="s">
        <v>126</v>
      </c>
      <c r="B34" s="105">
        <v>42</v>
      </c>
      <c r="C34" s="104">
        <v>16</v>
      </c>
      <c r="D34" s="105">
        <v>9</v>
      </c>
      <c r="E34" s="105">
        <v>7</v>
      </c>
      <c r="F34" s="105">
        <v>2</v>
      </c>
      <c r="G34" s="105">
        <v>5</v>
      </c>
      <c r="H34" s="105">
        <v>3</v>
      </c>
      <c r="I34" s="105">
        <v>1</v>
      </c>
      <c r="J34" s="105">
        <v>1</v>
      </c>
      <c r="K34" s="105">
        <v>0</v>
      </c>
      <c r="L34" s="105">
        <v>0</v>
      </c>
      <c r="M34" s="105">
        <v>0</v>
      </c>
      <c r="N34" s="105">
        <v>0</v>
      </c>
      <c r="O34" s="105">
        <v>0</v>
      </c>
      <c r="P34" s="105">
        <v>0</v>
      </c>
      <c r="Q34" s="105">
        <v>0</v>
      </c>
      <c r="S34" s="93" t="s">
        <v>89</v>
      </c>
      <c r="T34" s="93"/>
      <c r="U34" s="93"/>
      <c r="V34" s="93"/>
      <c r="W34" s="93"/>
      <c r="X34" s="93"/>
      <c r="Y34" s="93"/>
      <c r="Z34" s="93"/>
      <c r="AA34" s="93"/>
      <c r="AB34" s="93"/>
      <c r="AC34" s="92"/>
      <c r="AD34" s="92"/>
      <c r="AE34" s="92"/>
      <c r="AF34" s="92"/>
      <c r="AG34" s="92"/>
      <c r="AH34" s="92"/>
      <c r="AI34" s="92"/>
      <c r="AJ34" s="92"/>
      <c r="AK34" s="92"/>
      <c r="AL34" s="92"/>
      <c r="AM34" s="92"/>
      <c r="AN34" s="92"/>
      <c r="AO34" s="92"/>
      <c r="AP34" s="92"/>
      <c r="AQ34" s="92"/>
      <c r="AR34" s="92"/>
      <c r="AS34" s="92"/>
      <c r="AT34" s="92"/>
      <c r="AU34" s="92"/>
      <c r="AV34" s="92"/>
      <c r="AW34" s="92"/>
      <c r="AX34" s="92"/>
      <c r="AY34" s="92"/>
    </row>
    <row r="35" spans="1:51" ht="14.25" customHeight="1" thickBot="1" thickTop="1">
      <c r="A35" s="172" t="s">
        <v>127</v>
      </c>
      <c r="B35" s="105">
        <v>38</v>
      </c>
      <c r="C35" s="104">
        <v>14</v>
      </c>
      <c r="D35" s="105">
        <v>8</v>
      </c>
      <c r="E35" s="105">
        <v>6</v>
      </c>
      <c r="F35" s="105">
        <v>2</v>
      </c>
      <c r="G35" s="105">
        <v>4</v>
      </c>
      <c r="H35" s="105">
        <v>2</v>
      </c>
      <c r="I35" s="105">
        <v>1</v>
      </c>
      <c r="J35" s="105">
        <v>1</v>
      </c>
      <c r="K35" s="105">
        <v>0</v>
      </c>
      <c r="L35" s="105">
        <v>0</v>
      </c>
      <c r="M35" s="105">
        <v>0</v>
      </c>
      <c r="N35" s="105">
        <v>0</v>
      </c>
      <c r="O35" s="105">
        <v>0</v>
      </c>
      <c r="P35" s="105">
        <v>0</v>
      </c>
      <c r="Q35" s="105">
        <v>0</v>
      </c>
      <c r="S35" s="93" t="s">
        <v>91</v>
      </c>
      <c r="T35" s="93"/>
      <c r="U35" s="93"/>
      <c r="V35" s="93"/>
      <c r="W35" s="93"/>
      <c r="X35" s="93"/>
      <c r="Y35" s="93"/>
      <c r="Z35" s="93"/>
      <c r="AA35" s="93"/>
      <c r="AB35" s="93"/>
      <c r="AC35" s="92"/>
      <c r="AD35" s="92"/>
      <c r="AE35" s="92"/>
      <c r="AF35" s="92"/>
      <c r="AG35" s="92"/>
      <c r="AH35" s="92"/>
      <c r="AI35" s="92"/>
      <c r="AJ35" s="92"/>
      <c r="AK35" s="92"/>
      <c r="AL35" s="92"/>
      <c r="AM35" s="92"/>
      <c r="AN35" s="92"/>
      <c r="AO35" s="92"/>
      <c r="AP35" s="92"/>
      <c r="AQ35" s="92"/>
      <c r="AR35" s="92"/>
      <c r="AS35" s="92"/>
      <c r="AT35" s="92"/>
      <c r="AU35" s="92"/>
      <c r="AV35" s="92"/>
      <c r="AW35" s="92"/>
      <c r="AX35" s="92"/>
      <c r="AY35" s="92"/>
    </row>
    <row r="36" spans="1:51" ht="14.25" customHeight="1" thickBot="1" thickTop="1">
      <c r="A36" s="241" t="s">
        <v>128</v>
      </c>
      <c r="B36" s="105">
        <v>39</v>
      </c>
      <c r="C36" s="104">
        <v>16</v>
      </c>
      <c r="D36" s="178">
        <v>0</v>
      </c>
      <c r="E36" s="180">
        <v>16</v>
      </c>
      <c r="F36" s="105">
        <v>2</v>
      </c>
      <c r="G36" s="105">
        <v>14</v>
      </c>
      <c r="H36" s="105">
        <v>3</v>
      </c>
      <c r="I36" s="105">
        <v>1</v>
      </c>
      <c r="J36" s="105">
        <v>1</v>
      </c>
      <c r="K36" s="105">
        <v>0</v>
      </c>
      <c r="L36" s="178">
        <v>8</v>
      </c>
      <c r="M36" s="105">
        <v>0</v>
      </c>
      <c r="N36" s="105">
        <v>0</v>
      </c>
      <c r="O36" s="105">
        <v>0</v>
      </c>
      <c r="P36" s="105">
        <v>0</v>
      </c>
      <c r="Q36" s="105">
        <v>0</v>
      </c>
      <c r="S36" s="93" t="s">
        <v>93</v>
      </c>
      <c r="T36" s="93"/>
      <c r="U36" s="93"/>
      <c r="V36" s="93"/>
      <c r="W36" s="93"/>
      <c r="X36" s="93"/>
      <c r="Y36" s="93"/>
      <c r="Z36" s="93"/>
      <c r="AA36" s="93"/>
      <c r="AB36" s="93"/>
      <c r="AC36" s="92"/>
      <c r="AD36" s="92"/>
      <c r="AE36" s="92"/>
      <c r="AF36" s="92"/>
      <c r="AG36" s="92"/>
      <c r="AH36" s="92"/>
      <c r="AI36" s="92"/>
      <c r="AJ36" s="92"/>
      <c r="AK36" s="92"/>
      <c r="AL36" s="92"/>
      <c r="AM36" s="92"/>
      <c r="AN36" s="92"/>
      <c r="AO36" s="92"/>
      <c r="AP36" s="92"/>
      <c r="AQ36" s="92"/>
      <c r="AR36" s="92"/>
      <c r="AS36" s="92"/>
      <c r="AT36" s="92"/>
      <c r="AU36" s="92"/>
      <c r="AV36" s="92"/>
      <c r="AW36" s="92"/>
      <c r="AX36" s="92"/>
      <c r="AY36" s="92"/>
    </row>
    <row r="37" spans="1:51" ht="14.25" customHeight="1" thickBot="1" thickTop="1">
      <c r="A37" s="172" t="s">
        <v>129</v>
      </c>
      <c r="B37" s="105">
        <v>21</v>
      </c>
      <c r="C37" s="104">
        <v>2</v>
      </c>
      <c r="D37" s="105">
        <v>2</v>
      </c>
      <c r="E37" s="105">
        <v>0</v>
      </c>
      <c r="F37" s="105">
        <v>0</v>
      </c>
      <c r="G37" s="105">
        <v>0</v>
      </c>
      <c r="H37" s="105">
        <v>0</v>
      </c>
      <c r="I37" s="105">
        <v>0</v>
      </c>
      <c r="J37" s="105">
        <v>0</v>
      </c>
      <c r="K37" s="105">
        <v>0</v>
      </c>
      <c r="L37" s="105">
        <v>0</v>
      </c>
      <c r="M37" s="105">
        <v>0</v>
      </c>
      <c r="N37" s="105">
        <v>0</v>
      </c>
      <c r="O37" s="105">
        <v>0</v>
      </c>
      <c r="P37" s="105">
        <v>0</v>
      </c>
      <c r="Q37" s="105">
        <v>0</v>
      </c>
      <c r="S37" s="93" t="s">
        <v>95</v>
      </c>
      <c r="T37" s="93"/>
      <c r="U37" s="93"/>
      <c r="V37" s="93"/>
      <c r="W37" s="93"/>
      <c r="X37" s="93"/>
      <c r="Y37" s="93"/>
      <c r="Z37" s="93"/>
      <c r="AA37" s="93"/>
      <c r="AB37" s="93"/>
      <c r="AC37" s="92"/>
      <c r="AD37" s="92"/>
      <c r="AE37" s="92"/>
      <c r="AF37" s="92"/>
      <c r="AG37" s="92"/>
      <c r="AH37" s="92"/>
      <c r="AI37" s="92"/>
      <c r="AJ37" s="92"/>
      <c r="AK37" s="92"/>
      <c r="AL37" s="92"/>
      <c r="AM37" s="92"/>
      <c r="AN37" s="92"/>
      <c r="AO37" s="92"/>
      <c r="AP37" s="92"/>
      <c r="AQ37" s="92"/>
      <c r="AR37" s="92"/>
      <c r="AS37" s="92"/>
      <c r="AT37" s="92"/>
      <c r="AU37" s="92"/>
      <c r="AV37" s="92"/>
      <c r="AW37" s="92"/>
      <c r="AX37" s="92"/>
      <c r="AY37" s="92"/>
    </row>
    <row r="38" spans="1:51" ht="14.25" customHeight="1" thickBot="1" thickTop="1">
      <c r="A38" s="160" t="s">
        <v>130</v>
      </c>
      <c r="B38" s="105">
        <v>17</v>
      </c>
      <c r="C38" s="104">
        <v>3</v>
      </c>
      <c r="D38" s="105">
        <v>0</v>
      </c>
      <c r="E38" s="105">
        <v>0</v>
      </c>
      <c r="F38" s="105">
        <v>0</v>
      </c>
      <c r="G38" s="105">
        <v>0</v>
      </c>
      <c r="H38" s="105">
        <v>0</v>
      </c>
      <c r="I38" s="105">
        <v>0</v>
      </c>
      <c r="J38" s="105">
        <v>0</v>
      </c>
      <c r="K38" s="105">
        <v>0</v>
      </c>
      <c r="L38" s="105">
        <v>0</v>
      </c>
      <c r="M38" s="105">
        <v>0</v>
      </c>
      <c r="N38" s="105">
        <v>3</v>
      </c>
      <c r="O38" s="105">
        <v>0</v>
      </c>
      <c r="P38" s="105">
        <v>0</v>
      </c>
      <c r="Q38" s="105">
        <v>0</v>
      </c>
      <c r="S38" s="93" t="s">
        <v>97</v>
      </c>
      <c r="T38" s="93"/>
      <c r="U38" s="93"/>
      <c r="V38" s="93"/>
      <c r="W38" s="93"/>
      <c r="X38" s="93"/>
      <c r="Y38" s="93"/>
      <c r="Z38" s="93"/>
      <c r="AA38" s="93"/>
      <c r="AB38" s="93"/>
      <c r="AC38" s="92"/>
      <c r="AD38" s="92"/>
      <c r="AE38" s="92"/>
      <c r="AF38" s="92"/>
      <c r="AG38" s="92"/>
      <c r="AH38" s="92"/>
      <c r="AI38" s="92"/>
      <c r="AJ38" s="92"/>
      <c r="AK38" s="92"/>
      <c r="AL38" s="92"/>
      <c r="AM38" s="92"/>
      <c r="AN38" s="92"/>
      <c r="AO38" s="92"/>
      <c r="AP38" s="92"/>
      <c r="AQ38" s="92"/>
      <c r="AR38" s="92"/>
      <c r="AS38" s="92"/>
      <c r="AT38" s="92"/>
      <c r="AU38" s="92"/>
      <c r="AV38" s="92"/>
      <c r="AW38" s="92"/>
      <c r="AX38" s="92"/>
      <c r="AY38" s="92"/>
    </row>
    <row r="39" spans="1:51" ht="14.25" customHeight="1" thickBot="1" thickTop="1">
      <c r="A39" s="241" t="s">
        <v>131</v>
      </c>
      <c r="B39" s="105">
        <v>24</v>
      </c>
      <c r="C39" s="104">
        <v>5</v>
      </c>
      <c r="D39" s="105">
        <v>0</v>
      </c>
      <c r="E39" s="105">
        <v>5</v>
      </c>
      <c r="F39" s="105">
        <v>0</v>
      </c>
      <c r="G39" s="105">
        <v>5</v>
      </c>
      <c r="H39" s="105">
        <v>2</v>
      </c>
      <c r="I39" s="105">
        <v>1</v>
      </c>
      <c r="J39" s="105">
        <v>1</v>
      </c>
      <c r="K39" s="105">
        <v>0</v>
      </c>
      <c r="L39" s="105">
        <v>2</v>
      </c>
      <c r="M39" s="105">
        <v>0</v>
      </c>
      <c r="N39" s="105">
        <v>0</v>
      </c>
      <c r="O39" s="105">
        <v>0</v>
      </c>
      <c r="P39" s="105">
        <v>0</v>
      </c>
      <c r="Q39" s="105">
        <v>0</v>
      </c>
      <c r="S39" s="93" t="s">
        <v>99</v>
      </c>
      <c r="T39" s="93"/>
      <c r="U39" s="93"/>
      <c r="V39" s="93"/>
      <c r="W39" s="93"/>
      <c r="X39" s="93"/>
      <c r="Y39" s="93"/>
      <c r="Z39" s="93"/>
      <c r="AA39" s="93"/>
      <c r="AB39" s="93"/>
      <c r="AC39" s="92"/>
      <c r="AD39" s="92"/>
      <c r="AE39" s="92"/>
      <c r="AF39" s="92"/>
      <c r="AG39" s="92"/>
      <c r="AH39" s="92"/>
      <c r="AI39" s="92"/>
      <c r="AJ39" s="92"/>
      <c r="AK39" s="92"/>
      <c r="AL39" s="92"/>
      <c r="AM39" s="92"/>
      <c r="AN39" s="92"/>
      <c r="AO39" s="92"/>
      <c r="AP39" s="92"/>
      <c r="AQ39" s="92"/>
      <c r="AR39" s="92"/>
      <c r="AS39" s="92"/>
      <c r="AT39" s="92"/>
      <c r="AU39" s="92"/>
      <c r="AV39" s="92"/>
      <c r="AW39" s="92"/>
      <c r="AX39" s="92"/>
      <c r="AY39" s="92"/>
    </row>
    <row r="40" spans="1:51" ht="14.25" customHeight="1" thickBot="1" thickTop="1">
      <c r="A40" s="172"/>
      <c r="B40" s="105"/>
      <c r="C40" s="104"/>
      <c r="D40" s="105"/>
      <c r="E40" s="105"/>
      <c r="F40" s="105"/>
      <c r="G40" s="105"/>
      <c r="H40" s="105"/>
      <c r="I40" s="105"/>
      <c r="J40" s="105"/>
      <c r="K40" s="105"/>
      <c r="L40" s="105"/>
      <c r="M40" s="105"/>
      <c r="N40" s="105"/>
      <c r="O40" s="105"/>
      <c r="P40" s="105"/>
      <c r="Q40" s="105"/>
      <c r="S40" s="93"/>
      <c r="T40" s="93"/>
      <c r="U40" s="93"/>
      <c r="V40" s="93"/>
      <c r="W40" s="93"/>
      <c r="X40" s="93"/>
      <c r="Y40" s="93"/>
      <c r="Z40" s="93"/>
      <c r="AA40" s="93"/>
      <c r="AB40" s="93"/>
      <c r="AC40" s="92"/>
      <c r="AD40" s="92"/>
      <c r="AE40" s="92"/>
      <c r="AF40" s="92"/>
      <c r="AG40" s="92"/>
      <c r="AH40" s="92"/>
      <c r="AI40" s="92"/>
      <c r="AJ40" s="92"/>
      <c r="AK40" s="92"/>
      <c r="AL40" s="92"/>
      <c r="AM40" s="92"/>
      <c r="AN40" s="92"/>
      <c r="AO40" s="92"/>
      <c r="AP40" s="92"/>
      <c r="AQ40" s="92"/>
      <c r="AR40" s="92"/>
      <c r="AS40" s="92"/>
      <c r="AT40" s="92"/>
      <c r="AU40" s="92"/>
      <c r="AV40" s="92"/>
      <c r="AW40" s="92"/>
      <c r="AX40" s="92"/>
      <c r="AY40" s="92"/>
    </row>
    <row r="41" spans="1:51" ht="14.25" customHeight="1" thickTop="1">
      <c r="A41" s="129"/>
      <c r="B41" s="130"/>
      <c r="C41" s="131"/>
      <c r="D41" s="130"/>
      <c r="E41" s="130"/>
      <c r="F41" s="130"/>
      <c r="G41" s="130"/>
      <c r="H41" s="130"/>
      <c r="I41" s="130"/>
      <c r="J41" s="130"/>
      <c r="K41" s="130"/>
      <c r="L41" s="130"/>
      <c r="M41" s="130"/>
      <c r="N41" s="130"/>
      <c r="O41" s="130"/>
      <c r="P41" s="130"/>
      <c r="Q41" s="130"/>
      <c r="R41" s="169"/>
      <c r="S41" s="93"/>
      <c r="T41" s="93"/>
      <c r="U41" s="93"/>
      <c r="V41" s="93"/>
      <c r="W41" s="93"/>
      <c r="X41" s="93"/>
      <c r="Y41" s="93"/>
      <c r="Z41" s="93"/>
      <c r="AA41" s="93"/>
      <c r="AB41" s="93"/>
      <c r="AC41" s="92"/>
      <c r="AD41" s="92"/>
      <c r="AE41" s="92"/>
      <c r="AF41" s="92"/>
      <c r="AG41" s="92"/>
      <c r="AH41" s="92"/>
      <c r="AI41" s="92"/>
      <c r="AJ41" s="92"/>
      <c r="AK41" s="92"/>
      <c r="AL41" s="92"/>
      <c r="AM41" s="92"/>
      <c r="AN41" s="92"/>
      <c r="AO41" s="92"/>
      <c r="AP41" s="92"/>
      <c r="AQ41" s="92"/>
      <c r="AR41" s="92"/>
      <c r="AS41" s="92"/>
      <c r="AT41" s="92"/>
      <c r="AU41" s="92"/>
      <c r="AV41" s="92"/>
      <c r="AW41" s="92"/>
      <c r="AX41" s="92"/>
      <c r="AY41" s="92"/>
    </row>
    <row r="42" spans="1:51" ht="14.25" customHeight="1">
      <c r="A42" s="129"/>
      <c r="B42" s="130"/>
      <c r="C42" s="131"/>
      <c r="D42" s="130"/>
      <c r="E42" s="130"/>
      <c r="F42" s="130"/>
      <c r="G42" s="130"/>
      <c r="H42" s="130"/>
      <c r="I42" s="130"/>
      <c r="J42" s="130"/>
      <c r="K42" s="130"/>
      <c r="L42" s="130"/>
      <c r="M42" s="130"/>
      <c r="N42" s="130"/>
      <c r="O42" s="130"/>
      <c r="P42" s="130"/>
      <c r="Q42" s="130"/>
      <c r="R42" s="169"/>
      <c r="S42" s="93"/>
      <c r="T42" s="93"/>
      <c r="U42" s="93"/>
      <c r="V42" s="93"/>
      <c r="W42" s="93"/>
      <c r="X42" s="93"/>
      <c r="Y42" s="93"/>
      <c r="Z42" s="93"/>
      <c r="AA42" s="93"/>
      <c r="AB42" s="93"/>
      <c r="AC42" s="92"/>
      <c r="AD42" s="92"/>
      <c r="AE42" s="92"/>
      <c r="AF42" s="92"/>
      <c r="AG42" s="92"/>
      <c r="AH42" s="92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 s="92"/>
      <c r="AW42" s="92"/>
      <c r="AX42" s="92"/>
      <c r="AY42" s="92"/>
    </row>
    <row r="43" spans="1:51" ht="14.25" customHeight="1">
      <c r="A43" s="129"/>
      <c r="B43" s="130"/>
      <c r="C43" s="131"/>
      <c r="D43" s="130"/>
      <c r="E43" s="130"/>
      <c r="F43" s="130"/>
      <c r="G43" s="130"/>
      <c r="H43" s="130"/>
      <c r="I43" s="130"/>
      <c r="J43" s="130"/>
      <c r="K43" s="130"/>
      <c r="L43" s="130"/>
      <c r="M43" s="130"/>
      <c r="N43" s="130"/>
      <c r="O43" s="130"/>
      <c r="P43" s="130"/>
      <c r="Q43" s="130"/>
      <c r="R43" s="169"/>
      <c r="S43" s="93"/>
      <c r="T43" s="93"/>
      <c r="U43" s="93"/>
      <c r="V43" s="93"/>
      <c r="W43" s="93"/>
      <c r="X43" s="93"/>
      <c r="Y43" s="93"/>
      <c r="Z43" s="93"/>
      <c r="AA43" s="93"/>
      <c r="AB43" s="93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92"/>
      <c r="AQ43" s="92"/>
      <c r="AR43" s="92"/>
      <c r="AS43" s="92"/>
      <c r="AT43" s="92"/>
      <c r="AU43" s="92"/>
      <c r="AV43" s="92"/>
      <c r="AW43" s="92"/>
      <c r="AX43" s="92"/>
      <c r="AY43" s="92"/>
    </row>
    <row r="44" spans="1:51" ht="14.25" customHeight="1">
      <c r="A44" s="129"/>
      <c r="B44" s="130"/>
      <c r="C44" s="131"/>
      <c r="D44" s="130"/>
      <c r="E44" s="130"/>
      <c r="F44" s="130"/>
      <c r="G44" s="130"/>
      <c r="H44" s="130"/>
      <c r="I44" s="130"/>
      <c r="J44" s="130"/>
      <c r="K44" s="130"/>
      <c r="L44" s="130"/>
      <c r="M44" s="130"/>
      <c r="N44" s="130"/>
      <c r="O44" s="130"/>
      <c r="P44" s="130"/>
      <c r="Q44" s="130"/>
      <c r="R44" s="169"/>
      <c r="S44" s="93"/>
      <c r="T44" s="93"/>
      <c r="U44" s="93"/>
      <c r="V44" s="93"/>
      <c r="W44" s="93"/>
      <c r="X44" s="93"/>
      <c r="Y44" s="93"/>
      <c r="Z44" s="93"/>
      <c r="AA44" s="93"/>
      <c r="AB44" s="93"/>
      <c r="AC44" s="92"/>
      <c r="AD44" s="92"/>
      <c r="AE44" s="92"/>
      <c r="AF44" s="92"/>
      <c r="AG44" s="92"/>
      <c r="AH44" s="92"/>
      <c r="AI44" s="92"/>
      <c r="AJ44" s="92"/>
      <c r="AK44" s="92"/>
      <c r="AL44" s="92"/>
      <c r="AM44" s="92"/>
      <c r="AN44" s="92"/>
      <c r="AO44" s="92"/>
      <c r="AP44" s="92"/>
      <c r="AQ44" s="92"/>
      <c r="AR44" s="92"/>
      <c r="AS44" s="92"/>
      <c r="AT44" s="92"/>
      <c r="AU44" s="92"/>
      <c r="AV44" s="92"/>
      <c r="AW44" s="92"/>
      <c r="AX44" s="92"/>
      <c r="AY44" s="92"/>
    </row>
    <row r="45" spans="1:51" ht="14.25" customHeight="1">
      <c r="A45" s="129"/>
      <c r="B45" s="130"/>
      <c r="C45" s="131"/>
      <c r="D45" s="130"/>
      <c r="E45" s="130"/>
      <c r="F45" s="130"/>
      <c r="G45" s="130"/>
      <c r="H45" s="130"/>
      <c r="I45" s="130"/>
      <c r="J45" s="130"/>
      <c r="K45" s="130"/>
      <c r="L45" s="130"/>
      <c r="M45" s="130"/>
      <c r="N45" s="130"/>
      <c r="O45" s="130"/>
      <c r="P45" s="130"/>
      <c r="Q45" s="130"/>
      <c r="R45" s="169"/>
      <c r="S45" s="93"/>
      <c r="T45" s="93"/>
      <c r="U45" s="93"/>
      <c r="V45" s="93"/>
      <c r="W45" s="93"/>
      <c r="X45" s="93"/>
      <c r="Y45" s="93"/>
      <c r="Z45" s="93"/>
      <c r="AA45" s="93"/>
      <c r="AB45" s="93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92"/>
      <c r="AQ45" s="92"/>
      <c r="AR45" s="92"/>
      <c r="AS45" s="92"/>
      <c r="AT45" s="92"/>
      <c r="AU45" s="92"/>
      <c r="AV45" s="92"/>
      <c r="AW45" s="92"/>
      <c r="AX45" s="92"/>
      <c r="AY45" s="92"/>
    </row>
    <row r="46" spans="1:51" ht="14.25" customHeight="1">
      <c r="A46" s="129"/>
      <c r="B46" s="130"/>
      <c r="C46" s="131"/>
      <c r="D46" s="130"/>
      <c r="E46" s="130"/>
      <c r="F46" s="130"/>
      <c r="G46" s="130"/>
      <c r="H46" s="130"/>
      <c r="I46" s="130"/>
      <c r="J46" s="130"/>
      <c r="K46" s="130"/>
      <c r="L46" s="130"/>
      <c r="M46" s="130"/>
      <c r="N46" s="130"/>
      <c r="O46" s="130"/>
      <c r="P46" s="130"/>
      <c r="Q46" s="130"/>
      <c r="R46" s="169"/>
      <c r="S46" s="93"/>
      <c r="T46" s="93"/>
      <c r="U46" s="93"/>
      <c r="V46" s="175"/>
      <c r="W46" s="93"/>
      <c r="X46" s="93"/>
      <c r="Y46" s="93"/>
      <c r="Z46" s="93"/>
      <c r="AA46" s="93"/>
      <c r="AB46" s="93"/>
      <c r="AC46" s="92"/>
      <c r="AD46" s="92"/>
      <c r="AE46" s="92"/>
      <c r="AF46" s="92"/>
      <c r="AG46" s="92"/>
      <c r="AH46" s="92"/>
      <c r="AI46" s="92"/>
      <c r="AJ46" s="92"/>
      <c r="AK46" s="92"/>
      <c r="AL46" s="92"/>
      <c r="AM46" s="92"/>
      <c r="AN46" s="92"/>
      <c r="AO46" s="92"/>
      <c r="AP46" s="92"/>
      <c r="AQ46" s="92"/>
      <c r="AR46" s="92"/>
      <c r="AS46" s="92"/>
      <c r="AT46" s="92"/>
      <c r="AU46" s="92"/>
      <c r="AV46" s="92"/>
      <c r="AW46" s="92"/>
      <c r="AX46" s="92"/>
      <c r="AY46" s="92"/>
    </row>
    <row r="47" spans="1:51" ht="14.25" customHeight="1">
      <c r="A47" s="129"/>
      <c r="B47" s="130"/>
      <c r="C47" s="131"/>
      <c r="D47" s="130"/>
      <c r="E47" s="130"/>
      <c r="F47" s="130"/>
      <c r="G47" s="130"/>
      <c r="H47" s="130"/>
      <c r="I47" s="130"/>
      <c r="J47" s="130"/>
      <c r="K47" s="130"/>
      <c r="L47" s="130"/>
      <c r="M47" s="130"/>
      <c r="N47" s="130"/>
      <c r="O47" s="130"/>
      <c r="P47" s="130"/>
      <c r="Q47" s="130"/>
      <c r="R47" s="169"/>
      <c r="S47" s="93"/>
      <c r="T47" s="93"/>
      <c r="U47" s="93"/>
      <c r="V47" s="93"/>
      <c r="W47" s="93"/>
      <c r="X47" s="93"/>
      <c r="Y47" s="93"/>
      <c r="Z47" s="93"/>
      <c r="AA47" s="93"/>
      <c r="AB47" s="93"/>
      <c r="AC47" s="92"/>
      <c r="AD47" s="92"/>
      <c r="AE47" s="92"/>
      <c r="AF47" s="92"/>
      <c r="AG47" s="92"/>
      <c r="AH47" s="92"/>
      <c r="AI47" s="92"/>
      <c r="AJ47" s="92"/>
      <c r="AK47" s="92"/>
      <c r="AL47" s="92"/>
      <c r="AM47" s="92"/>
      <c r="AN47" s="92"/>
      <c r="AO47" s="92"/>
      <c r="AP47" s="92"/>
      <c r="AQ47" s="92"/>
      <c r="AR47" s="92"/>
      <c r="AS47" s="92"/>
      <c r="AT47" s="92"/>
      <c r="AU47" s="92"/>
      <c r="AV47" s="92"/>
      <c r="AW47" s="92"/>
      <c r="AX47" s="92"/>
      <c r="AY47" s="92"/>
    </row>
    <row r="48" spans="1:51" ht="14.25" customHeight="1">
      <c r="A48" s="129"/>
      <c r="B48" s="130"/>
      <c r="C48" s="131"/>
      <c r="D48" s="130"/>
      <c r="E48" s="130"/>
      <c r="F48" s="130"/>
      <c r="G48" s="130"/>
      <c r="H48" s="130"/>
      <c r="I48" s="130"/>
      <c r="J48" s="130"/>
      <c r="K48" s="130"/>
      <c r="L48" s="130"/>
      <c r="M48" s="130"/>
      <c r="N48" s="130"/>
      <c r="O48" s="130"/>
      <c r="P48" s="130"/>
      <c r="Q48" s="130"/>
      <c r="R48" s="169"/>
      <c r="S48" s="93"/>
      <c r="T48" s="93"/>
      <c r="U48" s="93"/>
      <c r="V48" s="93"/>
      <c r="W48" s="93"/>
      <c r="X48" s="93"/>
      <c r="Y48" s="93"/>
      <c r="Z48" s="93"/>
      <c r="AA48" s="93"/>
      <c r="AB48" s="93"/>
      <c r="AC48" s="92"/>
      <c r="AD48" s="92"/>
      <c r="AE48" s="92"/>
      <c r="AF48" s="92"/>
      <c r="AG48" s="92"/>
      <c r="AH48" s="92"/>
      <c r="AI48" s="92"/>
      <c r="AJ48" s="92"/>
      <c r="AK48" s="92"/>
      <c r="AL48" s="92"/>
      <c r="AM48" s="92"/>
      <c r="AN48" s="92"/>
      <c r="AO48" s="92"/>
      <c r="AP48" s="92"/>
      <c r="AQ48" s="92"/>
      <c r="AR48" s="92"/>
      <c r="AS48" s="92"/>
      <c r="AT48" s="92"/>
      <c r="AU48" s="92"/>
      <c r="AV48" s="92"/>
      <c r="AW48" s="92"/>
      <c r="AX48" s="92"/>
      <c r="AY48" s="92"/>
    </row>
    <row r="49" spans="1:51" ht="14.25" customHeight="1">
      <c r="A49" s="129"/>
      <c r="B49" s="130"/>
      <c r="C49" s="131"/>
      <c r="D49" s="130"/>
      <c r="E49" s="130"/>
      <c r="F49" s="130"/>
      <c r="G49" s="130"/>
      <c r="H49" s="130"/>
      <c r="I49" s="130"/>
      <c r="J49" s="130"/>
      <c r="K49" s="130"/>
      <c r="L49" s="130"/>
      <c r="M49" s="130"/>
      <c r="N49" s="130"/>
      <c r="O49" s="130"/>
      <c r="P49" s="130"/>
      <c r="Q49" s="130"/>
      <c r="R49" s="169"/>
      <c r="S49" s="93"/>
      <c r="T49" s="93"/>
      <c r="U49" s="93"/>
      <c r="V49" s="93"/>
      <c r="W49" s="93"/>
      <c r="X49" s="93"/>
      <c r="Y49" s="93"/>
      <c r="Z49" s="93"/>
      <c r="AA49" s="93"/>
      <c r="AB49" s="93"/>
      <c r="AC49" s="92"/>
      <c r="AD49" s="92"/>
      <c r="AE49" s="92"/>
      <c r="AF49" s="92"/>
      <c r="AG49" s="92"/>
      <c r="AH49" s="92"/>
      <c r="AI49" s="92"/>
      <c r="AJ49" s="92"/>
      <c r="AK49" s="92"/>
      <c r="AL49" s="92"/>
      <c r="AM49" s="92"/>
      <c r="AN49" s="92"/>
      <c r="AO49" s="92"/>
      <c r="AP49" s="92"/>
      <c r="AQ49" s="92"/>
      <c r="AR49" s="92"/>
      <c r="AS49" s="92"/>
      <c r="AT49" s="92"/>
      <c r="AU49" s="92"/>
      <c r="AV49" s="92"/>
      <c r="AW49" s="92"/>
      <c r="AX49" s="92"/>
      <c r="AY49" s="92"/>
    </row>
    <row r="50" spans="1:51" ht="14.25" customHeight="1">
      <c r="A50" s="129"/>
      <c r="B50" s="130"/>
      <c r="C50" s="131"/>
      <c r="D50" s="130"/>
      <c r="E50" s="130"/>
      <c r="F50" s="130"/>
      <c r="G50" s="130"/>
      <c r="H50" s="130"/>
      <c r="I50" s="130"/>
      <c r="J50" s="130"/>
      <c r="K50" s="130"/>
      <c r="L50" s="130"/>
      <c r="M50" s="130"/>
      <c r="N50" s="130"/>
      <c r="O50" s="130"/>
      <c r="P50" s="130"/>
      <c r="Q50" s="130"/>
      <c r="R50" s="169"/>
      <c r="S50" s="93"/>
      <c r="T50" s="93"/>
      <c r="U50" s="93"/>
      <c r="V50" s="93"/>
      <c r="W50" s="93"/>
      <c r="X50" s="93"/>
      <c r="Y50" s="93"/>
      <c r="Z50" s="93"/>
      <c r="AA50" s="93"/>
      <c r="AB50" s="93"/>
      <c r="AC50" s="92"/>
      <c r="AD50" s="92"/>
      <c r="AE50" s="92"/>
      <c r="AF50" s="92"/>
      <c r="AG50" s="92"/>
      <c r="AH50" s="92"/>
      <c r="AI50" s="92"/>
      <c r="AJ50" s="92"/>
      <c r="AK50" s="92"/>
      <c r="AL50" s="92"/>
      <c r="AM50" s="92"/>
      <c r="AN50" s="92"/>
      <c r="AO50" s="92"/>
      <c r="AP50" s="92"/>
      <c r="AQ50" s="92"/>
      <c r="AR50" s="92"/>
      <c r="AS50" s="92"/>
      <c r="AT50" s="92"/>
      <c r="AU50" s="92"/>
      <c r="AV50" s="92"/>
      <c r="AW50" s="92"/>
      <c r="AX50" s="92"/>
      <c r="AY50" s="92"/>
    </row>
    <row r="51" spans="1:51" ht="14.25" customHeight="1">
      <c r="A51" s="129"/>
      <c r="B51" s="130"/>
      <c r="C51" s="131"/>
      <c r="D51" s="130"/>
      <c r="E51" s="130"/>
      <c r="F51" s="130"/>
      <c r="G51" s="130"/>
      <c r="H51" s="130"/>
      <c r="I51" s="130"/>
      <c r="J51" s="130"/>
      <c r="K51" s="130"/>
      <c r="L51" s="130"/>
      <c r="M51" s="130"/>
      <c r="N51" s="130"/>
      <c r="O51" s="130"/>
      <c r="P51" s="130"/>
      <c r="Q51" s="130"/>
      <c r="R51" s="169"/>
      <c r="S51" s="93"/>
      <c r="T51" s="93"/>
      <c r="U51" s="93"/>
      <c r="V51" s="93"/>
      <c r="W51" s="93"/>
      <c r="X51" s="93"/>
      <c r="Y51" s="93"/>
      <c r="Z51" s="93"/>
      <c r="AA51" s="93"/>
      <c r="AB51" s="93"/>
      <c r="AC51" s="92"/>
      <c r="AD51" s="92"/>
      <c r="AE51" s="92"/>
      <c r="AF51" s="92"/>
      <c r="AG51" s="92"/>
      <c r="AH51" s="92"/>
      <c r="AI51" s="92"/>
      <c r="AJ51" s="92"/>
      <c r="AK51" s="92"/>
      <c r="AL51" s="92"/>
      <c r="AM51" s="92"/>
      <c r="AN51" s="92"/>
      <c r="AO51" s="92"/>
      <c r="AP51" s="92"/>
      <c r="AQ51" s="92"/>
      <c r="AR51" s="92"/>
      <c r="AS51" s="92"/>
      <c r="AT51" s="92"/>
      <c r="AU51" s="92"/>
      <c r="AV51" s="92"/>
      <c r="AW51" s="92"/>
      <c r="AX51" s="92"/>
      <c r="AY51" s="92"/>
    </row>
    <row r="52" spans="1:23" ht="14.25" customHeight="1">
      <c r="A52" s="129"/>
      <c r="B52" s="130"/>
      <c r="C52" s="131"/>
      <c r="D52" s="130"/>
      <c r="E52" s="130"/>
      <c r="F52" s="130"/>
      <c r="G52" s="130"/>
      <c r="H52" s="130"/>
      <c r="I52" s="130"/>
      <c r="J52" s="130"/>
      <c r="K52" s="130"/>
      <c r="L52" s="130"/>
      <c r="M52" s="130"/>
      <c r="N52" s="130"/>
      <c r="O52" s="130"/>
      <c r="P52" s="130"/>
      <c r="Q52" s="130"/>
      <c r="R52" s="170"/>
      <c r="T52" s="93"/>
      <c r="U52" s="93"/>
      <c r="V52" s="93"/>
      <c r="W52" s="93"/>
    </row>
    <row r="53" spans="1:21" ht="14.25" customHeight="1">
      <c r="A53" s="132"/>
      <c r="B53" s="137"/>
      <c r="C53" s="137"/>
      <c r="D53" s="137"/>
      <c r="E53" s="137"/>
      <c r="F53" s="137"/>
      <c r="G53" s="137"/>
      <c r="H53" s="137"/>
      <c r="I53" s="137"/>
      <c r="J53" s="137"/>
      <c r="K53" s="137"/>
      <c r="L53" s="137"/>
      <c r="M53" s="137"/>
      <c r="N53" s="137"/>
      <c r="O53" s="137"/>
      <c r="P53" s="137"/>
      <c r="Q53" s="137"/>
      <c r="R53" s="169"/>
      <c r="T53" s="93"/>
      <c r="U53" s="93"/>
    </row>
    <row r="54" spans="1:23" ht="14.25" customHeight="1">
      <c r="A54" s="92"/>
      <c r="T54" s="175"/>
      <c r="U54" s="175"/>
      <c r="V54" s="175"/>
      <c r="W54" s="175"/>
    </row>
    <row r="55" ht="14.25" customHeight="1">
      <c r="A55" s="92"/>
    </row>
    <row r="56" ht="14.25" customHeight="1">
      <c r="A56" s="92"/>
    </row>
    <row r="57" ht="14.25" customHeight="1">
      <c r="A57" s="92"/>
    </row>
    <row r="58" ht="14.25" customHeight="1">
      <c r="A58" s="92"/>
    </row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</sheetData>
  <sheetProtection sheet="1" formatCells="0" formatColumns="0" formatRows="0" insertColumns="0" insertRows="0" insertHyperlinks="0" deleteColumns="0" deleteRows="0" sort="0" autoFilter="0" pivotTables="0"/>
  <mergeCells count="1">
    <mergeCell ref="A1:B6"/>
  </mergeCells>
  <printOptions/>
  <pageMargins left="0.75" right="0.75" top="1" bottom="1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use software engineering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Marleen Vareman</dc:creator>
  <cp:keywords/>
  <dc:description/>
  <cp:lastModifiedBy>Emiel</cp:lastModifiedBy>
  <cp:lastPrinted>2005-10-23T11:13:54Z</cp:lastPrinted>
  <dcterms:created xsi:type="dcterms:W3CDTF">2003-06-25T11:43:38Z</dcterms:created>
  <dcterms:modified xsi:type="dcterms:W3CDTF">2014-01-08T17:35:12Z</dcterms:modified>
  <cp:category/>
  <cp:version/>
  <cp:contentType/>
  <cp:contentStatus/>
</cp:coreProperties>
</file>